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Board" sheetId="2" state="visible" r:id="rId2"/>
    <sheet name="Call log" sheetId="3" state="visible" r:id="rId3"/>
    <sheet name="Hour by hour" sheetId="4" state="visible" r:id="rId4"/>
    <sheet name="Settings" sheetId="5" state="visible" r:id="rId5"/>
  </sheets>
  <definedNames>
    <definedName name="LateMinutes">Settings!$C$5</definedName>
    <definedName name="StatusOK">Settings!$B$9</definedName>
    <definedName name="StatusHelp">Settings!$B$10</definedName>
    <definedName name="StatusDown">Settings!$B$11</definedName>
    <definedName name="StatusList">Settings!$B$9:$B$11</definedName>
    <definedName name="HelpList">Settings!$B$15:$B$24</definedName>
    <definedName name="ShiftList">Settings!$B$27:$B$29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m/d/yyyy"/>
    <numFmt numFmtId="165" formatCode="0.0"/>
    <numFmt numFmtId="166" formatCode="+0;-0;0"/>
  </numFmts>
  <fonts count="23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color rgb="FFF28125"/>
      <sz val="13"/>
    </font>
    <font>
      <name val="Arial"/>
      <color rgb="FF6B7280"/>
      <sz val="10"/>
    </font>
    <font>
      <name val="Arial"/>
      <b val="1"/>
      <color rgb="FF141414"/>
      <sz val="13"/>
    </font>
    <font>
      <name val="Arial"/>
      <b val="1"/>
      <color rgb="FF1F2937"/>
      <sz val="10"/>
    </font>
    <font>
      <name val="Arial"/>
      <color rgb="FF1F2937"/>
      <sz val="10"/>
    </font>
    <font>
      <name val="Arial"/>
      <b val="1"/>
      <color rgb="FF065F46"/>
      <sz val="10"/>
    </font>
    <font>
      <name val="Arial"/>
      <b val="1"/>
      <color rgb="FFF28125"/>
      <sz val="10"/>
    </font>
    <font>
      <name val="Arial"/>
      <b val="1"/>
      <color rgb="FFF28125"/>
      <sz val="11"/>
      <u val="single"/>
    </font>
    <font>
      <name val="Arial"/>
      <color rgb="FF6B7280"/>
      <sz val="9"/>
    </font>
    <font>
      <name val="Arial"/>
      <b val="1"/>
      <color rgb="FF1F2937"/>
      <sz val="9"/>
    </font>
    <font>
      <name val="Arial"/>
      <b val="1"/>
      <color rgb="FF065F46"/>
      <sz val="9"/>
    </font>
    <font>
      <name val="Arial"/>
      <color rgb="FF1F2937"/>
      <sz val="11"/>
    </font>
    <font>
      <name val="Arial"/>
      <b val="1"/>
      <color rgb="FF1F2937"/>
      <sz val="11"/>
    </font>
    <font>
      <name val="Arial"/>
      <color rgb="FF065F46"/>
      <sz val="10"/>
    </font>
    <font>
      <name val="Arial"/>
      <b val="1"/>
      <color rgb="FFFFFFFF"/>
      <sz val="12"/>
    </font>
    <font>
      <name val="Arial"/>
      <color rgb="FF1F2937"/>
      <sz val="16"/>
    </font>
    <font>
      <name val="Arial"/>
      <color rgb="FF1F2937"/>
      <sz val="14"/>
    </font>
    <font>
      <name val="Arial"/>
      <b val="1"/>
      <color rgb="FF065F46"/>
      <sz val="18"/>
    </font>
    <font>
      <name val="Arial"/>
      <b val="1"/>
      <color rgb="FF065F46"/>
      <sz val="14"/>
    </font>
    <font>
      <name val="Arial"/>
      <b val="1"/>
      <color rgb="FFFFFFFF"/>
      <sz val="10"/>
    </font>
    <font>
      <name val="Arial"/>
      <color rgb="FF1F2937"/>
      <sz val="9"/>
    </font>
  </fonts>
  <fills count="5">
    <fill>
      <patternFill/>
    </fill>
    <fill>
      <patternFill patternType="gray125"/>
    </fill>
    <fill>
      <patternFill patternType="solid">
        <fgColor rgb="FF141414"/>
      </patternFill>
    </fill>
    <fill>
      <patternFill patternType="solid">
        <fgColor rgb="FFFFF7ED"/>
      </patternFill>
    </fill>
    <fill>
      <patternFill patternType="solid">
        <fgColor rgb="FFECFDF5"/>
      </patternFill>
    </fill>
  </fills>
  <borders count="3">
    <border>
      <left/>
      <right/>
      <top/>
      <bottom/>
      <diagonal/>
    </border>
    <border>
      <left style="thin">
        <color rgb="FFFDBA74"/>
      </left>
      <right style="thin">
        <color rgb="FFFDBA74"/>
      </right>
      <top style="thin">
        <color rgb="FFFDBA74"/>
      </top>
      <bottom style="thin">
        <color rgb="FFFDBA74"/>
      </bottom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0" applyAlignment="1" pivotButton="0" quotePrefix="0" xfId="0">
      <alignment vertical="center" wrapText="1" inden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3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4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5" fillId="0" borderId="0" pivotButton="0" quotePrefix="0" xfId="0"/>
    <xf numFmtId="18" fontId="15" fillId="4" borderId="2" applyAlignment="1" pivotButton="0" quotePrefix="0" xfId="0">
      <alignment horizontal="center" vertical="center"/>
    </xf>
    <xf numFmtId="0" fontId="11" fillId="3" borderId="1" applyAlignment="1" pivotButton="0" quotePrefix="0" xfId="0">
      <alignment horizontal="center"/>
    </xf>
    <xf numFmtId="0" fontId="12" fillId="4" borderId="0" applyAlignment="1" pivotButton="0" quotePrefix="0" xfId="0">
      <alignment horizontal="center"/>
    </xf>
    <xf numFmtId="0" fontId="16" fillId="2" borderId="0" applyAlignment="1" pivotButton="0" quotePrefix="0" xfId="0">
      <alignment horizontal="left" vertical="center" wrapText="1"/>
    </xf>
    <xf numFmtId="0" fontId="16" fillId="2" borderId="0" applyAlignment="1" pivotButton="0" quotePrefix="0" xfId="0">
      <alignment horizontal="center" vertical="center" wrapText="1"/>
    </xf>
    <xf numFmtId="0" fontId="17" fillId="3" borderId="1" applyAlignment="1" pivotButton="0" quotePrefix="0" xfId="0">
      <alignment horizontal="left" vertical="center"/>
    </xf>
    <xf numFmtId="0" fontId="17" fillId="3" borderId="1" applyAlignment="1" pivotButton="0" quotePrefix="0" xfId="0">
      <alignment horizontal="center" vertical="center"/>
    </xf>
    <xf numFmtId="0" fontId="18" fillId="3" borderId="1" applyAlignment="1" pivotButton="0" quotePrefix="0" xfId="0">
      <alignment horizontal="center" vertical="center"/>
    </xf>
    <xf numFmtId="18" fontId="17" fillId="3" borderId="1" applyAlignment="1" pivotButton="0" quotePrefix="0" xfId="0">
      <alignment horizontal="center" vertical="center"/>
    </xf>
    <xf numFmtId="1" fontId="19" fillId="4" borderId="2" applyAlignment="1" pivotButton="0" quotePrefix="0" xfId="0">
      <alignment horizontal="center" vertical="center"/>
    </xf>
    <xf numFmtId="0" fontId="20" fillId="4" borderId="2" applyAlignment="1" pivotButton="0" quotePrefix="0" xfId="0">
      <alignment horizontal="center" vertical="center"/>
    </xf>
    <xf numFmtId="0" fontId="12" fillId="4" borderId="0" applyAlignment="1" pivotButton="0" quotePrefix="0" xfId="0">
      <alignment horizontal="left"/>
    </xf>
    <xf numFmtId="0" fontId="21" fillId="2" borderId="0" applyAlignment="1" pivotButton="0" quotePrefix="0" xfId="0">
      <alignment horizontal="left" vertical="center" wrapText="1"/>
    </xf>
    <xf numFmtId="0" fontId="21" fillId="2" borderId="0" applyAlignment="1" pivotButton="0" quotePrefix="0" xfId="0">
      <alignment horizontal="center" vertical="center" wrapText="1"/>
    </xf>
    <xf numFmtId="164" fontId="6" fillId="3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left" vertical="center"/>
    </xf>
    <xf numFmtId="18" fontId="6" fillId="3" borderId="1" applyAlignment="1" pivotButton="0" quotePrefix="0" xfId="0">
      <alignment horizontal="center" vertical="center"/>
    </xf>
    <xf numFmtId="1" fontId="15" fillId="4" borderId="2" applyAlignment="1" pivotButton="0" quotePrefix="0" xfId="0">
      <alignment horizontal="center" vertical="center"/>
    </xf>
    <xf numFmtId="0" fontId="15" fillId="4" borderId="2" applyAlignment="1" pivotButton="0" quotePrefix="0" xfId="0">
      <alignment horizontal="center" vertical="center"/>
    </xf>
    <xf numFmtId="0" fontId="15" fillId="4" borderId="2" applyAlignment="1" pivotButton="0" quotePrefix="0" xfId="0">
      <alignment horizontal="left"/>
    </xf>
    <xf numFmtId="165" fontId="15" fillId="4" borderId="2" applyAlignment="1" pivotButton="0" quotePrefix="0" xfId="0">
      <alignment horizontal="center" vertical="center"/>
    </xf>
    <xf numFmtId="0" fontId="7" fillId="4" borderId="2" applyAlignment="1" pivotButton="0" quotePrefix="0" xfId="0">
      <alignment horizontal="left"/>
    </xf>
    <xf numFmtId="1" fontId="7" fillId="4" borderId="2" applyAlignment="1" pivotButton="0" quotePrefix="0" xfId="0">
      <alignment horizontal="center" vertical="center"/>
    </xf>
    <xf numFmtId="165" fontId="7" fillId="4" borderId="2" applyAlignment="1" pivotButton="0" quotePrefix="0" xfId="0">
      <alignment horizontal="center" vertical="center"/>
    </xf>
    <xf numFmtId="18" fontId="6" fillId="3" borderId="1" applyAlignment="1" pivotButton="0" quotePrefix="0" xfId="0">
      <alignment horizontal="left" vertical="center"/>
    </xf>
    <xf numFmtId="1" fontId="6" fillId="3" borderId="1" applyAlignment="1" pivotButton="0" quotePrefix="0" xfId="0">
      <alignment horizontal="center" vertical="center"/>
    </xf>
    <xf numFmtId="166" fontId="7" fillId="4" borderId="2" applyAlignment="1" pivotButton="0" quotePrefix="0" xfId="0">
      <alignment horizontal="center" vertical="center"/>
    </xf>
    <xf numFmtId="0" fontId="22" fillId="0" borderId="0" pivotButton="0" quotePrefix="0" xfId="0"/>
    <xf numFmtId="9" fontId="7" fillId="4" borderId="2" applyAlignment="1" pivotButton="0" quotePrefix="0" xfId="0">
      <alignment horizontal="center" vertical="center"/>
    </xf>
    <xf numFmtId="0" fontId="11" fillId="3" borderId="1" applyAlignment="1" pivotButton="0" quotePrefix="0" xfId="0">
      <alignment horizontal="left"/>
    </xf>
    <xf numFmtId="0" fontId="13" fillId="3" borderId="1" applyAlignment="1" pivotButton="0" quotePrefix="0" xfId="0">
      <alignment horizontal="left" vertical="center"/>
    </xf>
    <xf numFmtId="0" fontId="14" fillId="0" borderId="0" pivotButton="0" quotePrefix="0" xfId="0"/>
  </cellXfs>
  <cellStyles count="1">
    <cellStyle name="Normal" xfId="0" builtinId="0" hidden="0"/>
  </cellStyles>
  <dxfs count="5">
    <dxf>
      <font>
        <b val="1"/>
        <color rgb="FFFFFFFF"/>
      </font>
      <fill>
        <patternFill patternType="solid">
          <fgColor rgb="FFDC2626"/>
        </patternFill>
      </fill>
    </dxf>
    <dxf>
      <font>
        <b val="1"/>
        <color rgb="FF141414"/>
      </font>
      <fill>
        <patternFill patternType="solid">
          <fgColor rgb="FFFDE047"/>
        </patternFill>
      </fill>
    </dxf>
    <dxf>
      <font>
        <color rgb="FF065F46"/>
      </font>
      <fill>
        <patternFill patternType="solid">
          <fgColor rgb="FFBBF7D0"/>
        </patternFill>
      </fill>
    </dxf>
    <dxf>
      <font>
        <b val="1"/>
        <color rgb="FF991B1B"/>
      </font>
      <fill>
        <patternFill patternType="solid">
          <fgColor rgb="FFFECACA"/>
        </patternFill>
      </fill>
    </dxf>
    <dxf>
      <font>
        <b val="1"/>
        <color rgb="FF065F46"/>
      </font>
      <fill>
        <patternFill patternType="solid">
          <fgColor rgb="FFBBF7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dontool.com/?utm_source=andon_board_template&amp;utm_medium=excel" TargetMode="External" Id="rId1" /></Relationships>
</file>

<file path=xl/worksheets/sheet1.xml><?xml version="1.0" encoding="utf-8"?>
<worksheet xmlns="http://schemas.openxmlformats.org/spreadsheetml/2006/main">
  <sheetPr>
    <tabColor rgb="FF141414"/>
    <outlinePr summaryBelow="1" summaryRight="1"/>
    <pageSetUpPr/>
  </sheetPr>
  <dimension ref="A1:C3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8" customWidth="1" min="2" max="2"/>
    <col width="92" customWidth="1" min="3" max="3"/>
  </cols>
  <sheetData>
    <row r="1" ht="48" customHeight="1">
      <c r="A1" s="1" t="inlineStr">
        <is>
          <t>Andon Board
FREE TEMPLATE  ·  ANDON TOOL</t>
        </is>
      </c>
    </row>
    <row r="3">
      <c r="B3" s="2" t="inlineStr">
        <is>
          <t>Who needs help, who's on it, and how long it took.</t>
        </is>
      </c>
    </row>
    <row r="4">
      <c r="B4" s="3" t="inlineStr">
        <is>
          <t>The tabs come with example rows so you can see how it works. Type over them with your own.</t>
        </is>
      </c>
    </row>
    <row r="5"/>
    <row r="6">
      <c r="B6" s="4" t="inlineStr">
        <is>
          <t>Two colors tell you everything</t>
        </is>
      </c>
    </row>
    <row r="7">
      <c r="B7" s="5" t="inlineStr">
        <is>
          <t>Orange cells</t>
        </is>
      </c>
      <c r="C7" s="6" t="inlineStr">
        <is>
          <t>You type here: stations, statuses, times, names, targets.</t>
        </is>
      </c>
    </row>
    <row r="8">
      <c r="B8" s="7" t="inlineStr">
        <is>
          <t>Green cells</t>
        </is>
      </c>
      <c r="C8" s="6" t="inlineStr">
        <is>
          <t>Calculated for you. Don't type here. They update on their own.</t>
        </is>
      </c>
    </row>
    <row r="9"/>
    <row r="10">
      <c r="B10" s="4" t="inlineStr">
        <is>
          <t>The tabs</t>
        </is>
      </c>
    </row>
    <row r="11" ht="28" customHeight="1">
      <c r="B11" s="8" t="inlineStr">
        <is>
          <t>Board</t>
        </is>
      </c>
      <c r="C11" s="6" t="inlineStr">
        <is>
          <t>The live board. One row per station: status, type of help, when the call came in, who took it, and minutes waiting. Put this tab on the TV.</t>
        </is>
      </c>
    </row>
    <row r="12" ht="28" customHeight="1">
      <c r="B12" s="8" t="inlineStr">
        <is>
          <t>Call log</t>
        </is>
      </c>
      <c r="C12" s="6" t="inlineStr">
        <is>
          <t>Finished calls. A summary on the right shows calls, average response and fix times, and late calls by type of help and by shift.</t>
        </is>
      </c>
    </row>
    <row r="13">
      <c r="B13" s="8" t="inlineStr">
        <is>
          <t>Hour by hour</t>
        </is>
      </c>
      <c r="C13" s="6" t="inlineStr">
        <is>
          <t>Target vs. actual for each hour of the shift, with a running total. Red when you are behind.</t>
        </is>
      </c>
    </row>
    <row r="14" ht="28" customHeight="1">
      <c r="B14" s="8" t="inlineStr">
        <is>
          <t>Settings</t>
        </is>
      </c>
      <c r="C14" s="6" t="inlineStr">
        <is>
          <t>Your types of help, your shifts, your status names, and how many minutes before an unanswered call turns red.</t>
        </is>
      </c>
    </row>
    <row r="15"/>
    <row r="16">
      <c r="B16" s="4" t="inlineStr">
        <is>
          <t>Set it up in 5 minutes</t>
        </is>
      </c>
    </row>
    <row r="17">
      <c r="B17" s="9" t="inlineStr">
        <is>
          <t>1</t>
        </is>
      </c>
      <c r="C17" s="6" t="inlineStr">
        <is>
          <t>On Settings, list your types of help and set the minutes before a call is late (10 to start).</t>
        </is>
      </c>
    </row>
    <row r="18">
      <c r="B18" s="9" t="inlineStr">
        <is>
          <t>2</t>
        </is>
      </c>
      <c r="C18" s="6" t="inlineStr">
        <is>
          <t>On Board, type your station names in column A.</t>
        </is>
      </c>
    </row>
    <row r="19" ht="28" customHeight="1">
      <c r="B19" s="9" t="inlineStr">
        <is>
          <t>3</t>
        </is>
      </c>
      <c r="C19" s="6" t="inlineStr">
        <is>
          <t>Put the Board tab on a TV. Collapse the ribbon (Ctrl+F1 on Windows) and zoom in until it reads from across the floor.</t>
        </is>
      </c>
    </row>
    <row r="20"/>
    <row r="21">
      <c r="B21" s="4" t="inlineStr">
        <is>
          <t>During the shift</t>
        </is>
      </c>
    </row>
    <row r="22" ht="28" customHeight="1">
      <c r="B22" s="8" t="inlineStr">
        <is>
          <t>Call</t>
        </is>
      </c>
      <c r="C22" s="6" t="inlineStr">
        <is>
          <t>Set the Status to Help needed (or Down) and pick the Type of help. Click Called at and press Ctrl+Shift+; (Cmd+; on a Mac) to stamp the time.</t>
        </is>
      </c>
    </row>
    <row r="23" ht="28" customHeight="1">
      <c r="B23" s="8" t="inlineStr">
        <is>
          <t>Take it</t>
        </is>
      </c>
      <c r="C23" s="6" t="inlineStr">
        <is>
          <t>Whoever responds types their name under Taken by. A call nobody takes within your limit turns red and shows LATE.</t>
        </is>
      </c>
    </row>
    <row r="24" ht="28" customHeight="1">
      <c r="B24" s="8" t="inlineStr">
        <is>
          <t>Close it</t>
        </is>
      </c>
      <c r="C24" s="6" t="inlineStr">
        <is>
          <t>When the problem is fixed, copy the row to the Call log and add the times. Then set the station back to Running and clear the other cells.</t>
        </is>
      </c>
    </row>
    <row r="25"/>
    <row r="26">
      <c r="B26" s="4" t="inlineStr">
        <is>
          <t>Good to know</t>
        </is>
      </c>
    </row>
    <row r="27" ht="28" customHeight="1">
      <c r="B27" s="8" t="inlineStr">
        <is>
          <t>Minutes</t>
        </is>
      </c>
      <c r="C27" s="6" t="inlineStr">
        <is>
          <t>Minutes waiting update when the sheet recalculates: after any edit, or when you press F9. A quiet sheet can show an old number.</t>
        </is>
      </c>
    </row>
    <row r="28">
      <c r="B28" s="8" t="inlineStr">
        <is>
          <t>Watching</t>
        </is>
      </c>
      <c r="C28" s="6" t="inlineStr">
        <is>
          <t>A yellow or red cell doesn't tell anyone. Someone has to be looking at the board.</t>
        </is>
      </c>
    </row>
    <row r="29" ht="28" customHeight="1">
      <c r="B29" s="8" t="inlineStr">
        <is>
          <t>Sharing</t>
        </is>
      </c>
      <c r="C29" s="6" t="inlineStr">
        <is>
          <t>On a shared network drive, the second person to open the file usually gets a read-only copy. To edit together, keep it in OneDrive or SharePoint.</t>
        </is>
      </c>
    </row>
    <row r="30">
      <c r="B30" s="8" t="inlineStr">
        <is>
          <t>Safe file</t>
        </is>
      </c>
      <c r="C30" s="6" t="inlineStr">
        <is>
          <t>No macros, no links to other files, nothing to enable. Works in older versions of Excel.</t>
        </is>
      </c>
    </row>
    <row r="31"/>
    <row r="32">
      <c r="B32" s="4" t="inlineStr">
        <is>
          <t>When you outgrow the spreadsheet</t>
        </is>
      </c>
    </row>
    <row r="33" ht="42" customHeight="1">
      <c r="C33" s="6" t="inlineStr">
        <is>
          <t>Andon Tool does this without the typing. Operators tap the kind of help they need on a phone or tablet, the call shows on every board within seconds, responders claim it by name, and response times are recorded automatically, counting only working time. A call nobody answers in time turns red on every board.</t>
        </is>
      </c>
    </row>
    <row r="34">
      <c r="C34" s="10" t="inlineStr">
        <is>
          <t>andontool.com</t>
        </is>
      </c>
    </row>
    <row r="35"/>
    <row r="36">
      <c r="C36" s="11" t="inlineStr">
        <is>
          <t>Free to use, change, and share.</t>
        </is>
      </c>
    </row>
  </sheetData>
  <mergeCells count="1">
    <mergeCell ref="A1:C1"/>
  </mergeCells>
  <hyperlinks>
    <hyperlink xmlns:r="http://schemas.openxmlformats.org/officeDocument/2006/relationships" ref="C34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FFF28125"/>
    <outlinePr summaryBelow="1" summaryRight="1"/>
    <pageSetUpPr fitToPage="1"/>
  </sheetPr>
  <dimension ref="A1:G1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0" customWidth="1" min="3" max="3"/>
    <col width="15" customWidth="1" min="4" max="4"/>
    <col width="18" customWidth="1" min="5" max="5"/>
    <col width="15" customWidth="1" min="6" max="6"/>
    <col width="11" customWidth="1" min="7" max="7"/>
  </cols>
  <sheetData>
    <row r="1" ht="48" customHeight="1">
      <c r="A1" s="1" t="inlineStr">
        <is>
          <t>Andon Board
FREE TEMPLATE  ·  ANDON TOOL</t>
        </is>
      </c>
    </row>
    <row r="2">
      <c r="A2" s="12" t="inlineStr">
        <is>
          <t>Last recalculated</t>
        </is>
      </c>
      <c r="B2" s="13">
        <f>NOW()</f>
        <v/>
      </c>
      <c r="D2" s="14" t="inlineStr">
        <is>
          <t>Type here</t>
        </is>
      </c>
      <c r="E2" s="15" t="inlineStr">
        <is>
          <t>Calculated</t>
        </is>
      </c>
    </row>
    <row r="3">
      <c r="A3" s="11" t="inlineStr">
        <is>
          <t>Pick a Status and a Type of help. In Called at, press Ctrl+Shift+; (Cmd+; on a Mac) to stamp the time. Minutes update after any edit, or press F9.</t>
        </is>
      </c>
    </row>
    <row r="5" ht="34" customHeight="1">
      <c r="A5" s="16" t="inlineStr">
        <is>
          <t>Station</t>
        </is>
      </c>
      <c r="B5" s="17" t="inlineStr">
        <is>
          <t>Status</t>
        </is>
      </c>
      <c r="C5" s="17" t="inlineStr">
        <is>
          <t>Type of help</t>
        </is>
      </c>
      <c r="D5" s="17" t="inlineStr">
        <is>
          <t>Called at</t>
        </is>
      </c>
      <c r="E5" s="17" t="inlineStr">
        <is>
          <t>Taken by</t>
        </is>
      </c>
      <c r="F5" s="17" t="inlineStr">
        <is>
          <t>Minutes waiting</t>
        </is>
      </c>
      <c r="G5" s="17" t="inlineStr">
        <is>
          <t>Late</t>
        </is>
      </c>
    </row>
    <row r="6" ht="30" customHeight="1">
      <c r="A6" s="18" t="inlineStr">
        <is>
          <t>Line 1</t>
        </is>
      </c>
      <c r="B6" s="19" t="inlineStr">
        <is>
          <t>Running</t>
        </is>
      </c>
      <c r="C6" s="20" t="n"/>
      <c r="D6" s="21" t="n"/>
      <c r="E6" s="20" t="n"/>
      <c r="F6" s="22">
        <f>IF(OR(D6="",B6=StatusOK),"",ROUND(MOD(NOW()-D6,1)*1440,0))</f>
        <v/>
      </c>
      <c r="G6" s="23">
        <f>IF(OR(F6="",E6&lt;&gt;""),"",IF(F6&gt;LateMinutes,"LATE",""))</f>
        <v/>
      </c>
    </row>
    <row r="7" ht="30" customHeight="1">
      <c r="A7" s="18" t="inlineStr">
        <is>
          <t>Line 2</t>
        </is>
      </c>
      <c r="B7" s="19" t="inlineStr">
        <is>
          <t>Running</t>
        </is>
      </c>
      <c r="C7" s="20" t="n"/>
      <c r="D7" s="21" t="n"/>
      <c r="E7" s="20" t="n"/>
      <c r="F7" s="22">
        <f>IF(OR(D7="",B7=StatusOK),"",ROUND(MOD(NOW()-D7,1)*1440,0))</f>
        <v/>
      </c>
      <c r="G7" s="23">
        <f>IF(OR(F7="",E7&lt;&gt;""),"",IF(F7&gt;LateMinutes,"LATE",""))</f>
        <v/>
      </c>
    </row>
    <row r="8" ht="30" customHeight="1">
      <c r="A8" s="18" t="inlineStr">
        <is>
          <t>Line 3</t>
        </is>
      </c>
      <c r="B8" s="19" t="inlineStr">
        <is>
          <t>Running</t>
        </is>
      </c>
      <c r="C8" s="20" t="n"/>
      <c r="D8" s="21" t="n"/>
      <c r="E8" s="20" t="n"/>
      <c r="F8" s="22">
        <f>IF(OR(D8="",B8=StatusOK),"",ROUND(MOD(NOW()-D8,1)*1440,0))</f>
        <v/>
      </c>
      <c r="G8" s="23">
        <f>IF(OR(F8="",E8&lt;&gt;""),"",IF(F8&gt;LateMinutes,"LATE",""))</f>
        <v/>
      </c>
    </row>
    <row r="9" ht="30" customHeight="1">
      <c r="A9" s="18" t="inlineStr">
        <is>
          <t>Line 4</t>
        </is>
      </c>
      <c r="B9" s="19" t="inlineStr">
        <is>
          <t>Running</t>
        </is>
      </c>
      <c r="C9" s="20" t="n"/>
      <c r="D9" s="21" t="n"/>
      <c r="E9" s="20" t="n"/>
      <c r="F9" s="22">
        <f>IF(OR(D9="",B9=StatusOK),"",ROUND(MOD(NOW()-D9,1)*1440,0))</f>
        <v/>
      </c>
      <c r="G9" s="23">
        <f>IF(OR(F9="",E9&lt;&gt;""),"",IF(F9&gt;LateMinutes,"LATE",""))</f>
        <v/>
      </c>
    </row>
    <row r="10" ht="30" customHeight="1">
      <c r="A10" s="18" t="inlineStr">
        <is>
          <t>Line 5</t>
        </is>
      </c>
      <c r="B10" s="19" t="inlineStr">
        <is>
          <t>Running</t>
        </is>
      </c>
      <c r="C10" s="20" t="n"/>
      <c r="D10" s="21" t="n"/>
      <c r="E10" s="20" t="n"/>
      <c r="F10" s="22">
        <f>IF(OR(D10="",B10=StatusOK),"",ROUND(MOD(NOW()-D10,1)*1440,0))</f>
        <v/>
      </c>
      <c r="G10" s="23">
        <f>IF(OR(F10="",E10&lt;&gt;""),"",IF(F10&gt;LateMinutes,"LATE",""))</f>
        <v/>
      </c>
    </row>
    <row r="11" ht="30" customHeight="1">
      <c r="A11" s="18" t="inlineStr">
        <is>
          <t>Line 6</t>
        </is>
      </c>
      <c r="B11" s="19" t="inlineStr">
        <is>
          <t>Running</t>
        </is>
      </c>
      <c r="C11" s="20" t="n"/>
      <c r="D11" s="21" t="n"/>
      <c r="E11" s="20" t="n"/>
      <c r="F11" s="22">
        <f>IF(OR(D11="",B11=StatusOK),"",ROUND(MOD(NOW()-D11,1)*1440,0))</f>
        <v/>
      </c>
      <c r="G11" s="23">
        <f>IF(OR(F11="",E11&lt;&gt;""),"",IF(F11&gt;LateMinutes,"LATE",""))</f>
        <v/>
      </c>
    </row>
    <row r="12" ht="30" customHeight="1">
      <c r="A12" s="18" t="inlineStr">
        <is>
          <t>Line 7</t>
        </is>
      </c>
      <c r="B12" s="19" t="inlineStr">
        <is>
          <t>Running</t>
        </is>
      </c>
      <c r="C12" s="20" t="n"/>
      <c r="D12" s="21" t="n"/>
      <c r="E12" s="20" t="n"/>
      <c r="F12" s="22">
        <f>IF(OR(D12="",B12=StatusOK),"",ROUND(MOD(NOW()-D12,1)*1440,0))</f>
        <v/>
      </c>
      <c r="G12" s="23">
        <f>IF(OR(F12="",E12&lt;&gt;""),"",IF(F12&gt;LateMinutes,"LATE",""))</f>
        <v/>
      </c>
    </row>
    <row r="13" ht="30" customHeight="1">
      <c r="A13" s="18" t="inlineStr">
        <is>
          <t>Line 8</t>
        </is>
      </c>
      <c r="B13" s="19" t="inlineStr">
        <is>
          <t>Running</t>
        </is>
      </c>
      <c r="C13" s="20" t="n"/>
      <c r="D13" s="21" t="n"/>
      <c r="E13" s="20" t="n"/>
      <c r="F13" s="22">
        <f>IF(OR(D13="",B13=StatusOK),"",ROUND(MOD(NOW()-D13,1)*1440,0))</f>
        <v/>
      </c>
      <c r="G13" s="23">
        <f>IF(OR(F13="",E13&lt;&gt;""),"",IF(F13&gt;LateMinutes,"LATE",""))</f>
        <v/>
      </c>
    </row>
    <row r="14" ht="30" customHeight="1">
      <c r="A14" s="18" t="inlineStr">
        <is>
          <t>Line 9</t>
        </is>
      </c>
      <c r="B14" s="19" t="inlineStr">
        <is>
          <t>Running</t>
        </is>
      </c>
      <c r="C14" s="20" t="n"/>
      <c r="D14" s="21" t="n"/>
      <c r="E14" s="20" t="n"/>
      <c r="F14" s="22">
        <f>IF(OR(D14="",B14=StatusOK),"",ROUND(MOD(NOW()-D14,1)*1440,0))</f>
        <v/>
      </c>
      <c r="G14" s="23">
        <f>IF(OR(F14="",E14&lt;&gt;""),"",IF(F14&gt;LateMinutes,"LATE",""))</f>
        <v/>
      </c>
    </row>
    <row r="15" ht="30" customHeight="1">
      <c r="A15" s="18" t="inlineStr">
        <is>
          <t>Line 10</t>
        </is>
      </c>
      <c r="B15" s="19" t="inlineStr">
        <is>
          <t>Running</t>
        </is>
      </c>
      <c r="C15" s="20" t="n"/>
      <c r="D15" s="21" t="n"/>
      <c r="E15" s="20" t="n"/>
      <c r="F15" s="22">
        <f>IF(OR(D15="",B15=StatusOK),"",ROUND(MOD(NOW()-D15,1)*1440,0))</f>
        <v/>
      </c>
      <c r="G15" s="23">
        <f>IF(OR(F15="",E15&lt;&gt;""),"",IF(F15&gt;LateMinutes,"LATE",""))</f>
        <v/>
      </c>
    </row>
    <row r="17">
      <c r="A17" s="11" t="inlineStr">
        <is>
          <t>LATE means nobody has taken the call within the limit on the Settings tab. When a call is finished, copy it to the Call log, then set the station back to Running.</t>
        </is>
      </c>
    </row>
  </sheetData>
  <mergeCells count="1">
    <mergeCell ref="A1:G1"/>
  </mergeCells>
  <conditionalFormatting sqref="A6:B15">
    <cfRule type="expression" priority="1" dxfId="0" stopIfTrue="1">
      <formula>$B6=StatusDown</formula>
    </cfRule>
    <cfRule type="expression" priority="2" dxfId="1" stopIfTrue="1">
      <formula>$B6=StatusHelp</formula>
    </cfRule>
    <cfRule type="expression" priority="3" dxfId="2" stopIfTrue="1">
      <formula>$B6=StatusOK</formula>
    </cfRule>
  </conditionalFormatting>
  <conditionalFormatting sqref="F6:G15">
    <cfRule type="expression" priority="4" dxfId="0">
      <formula>$G6="LATE"</formula>
    </cfRule>
  </conditionalFormatting>
  <dataValidations count="2">
    <dataValidation sqref="B6:B15" showDropDown="0" showInputMessage="0" showErrorMessage="0" allowBlank="1" errorTitle="Not on the list" error="Pick one from the list. You can change the list on the Settings tab." type="list">
      <formula1>=StatusList</formula1>
    </dataValidation>
    <dataValidation sqref="C6:C15" showDropDown="0" showInputMessage="0" showErrorMessage="0" allowBlank="1" errorTitle="Not on the list" error="Pick one from the list. You can change the list on the Settings tab." type="list">
      <formula1>=HelpList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5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14" customWidth="1" min="3" max="3"/>
    <col width="15" customWidth="1" min="4" max="4"/>
    <col width="11" customWidth="1" min="5" max="5"/>
    <col width="11" customWidth="1" min="6" max="6"/>
    <col width="11" customWidth="1" min="7" max="7"/>
    <col width="14" customWidth="1" min="8" max="8"/>
    <col width="11" customWidth="1" min="9" max="9"/>
    <col width="10" customWidth="1" min="10" max="10"/>
    <col width="8" customWidth="1" min="11" max="11"/>
    <col width="30" customWidth="1" min="12" max="12"/>
    <col width="3" customWidth="1" min="13" max="13"/>
    <col width="16" customWidth="1" min="14" max="14"/>
    <col width="9" customWidth="1" min="15" max="15"/>
    <col width="12" customWidth="1" min="16" max="16"/>
    <col width="12" customWidth="1" min="17" max="17"/>
    <col width="9" customWidth="1" min="18" max="18"/>
  </cols>
  <sheetData>
    <row r="1" ht="48" customHeight="1">
      <c r="A1" s="1" t="inlineStr">
        <is>
          <t>Call Log
FREE TEMPLATE  ·  ANDON TOOL</t>
        </is>
      </c>
    </row>
    <row r="2">
      <c r="A2" s="11" t="inlineStr">
        <is>
          <t>When a call is finished, copy its row here or type it. Times use the same Ctrl+Shift+; shortcut. The three example rows show the format: type over them.</t>
        </is>
      </c>
      <c r="K2" s="14" t="inlineStr">
        <is>
          <t>Type here</t>
        </is>
      </c>
      <c r="L2" s="24" t="inlineStr">
        <is>
          <t>Calculated</t>
        </is>
      </c>
    </row>
    <row r="3">
      <c r="A3" s="11" t="inlineStr">
        <is>
          <t>Response = Called at to Taken at. Fix = Taken at to Done at. Times that cross midnight are handled.</t>
        </is>
      </c>
    </row>
    <row r="4">
      <c r="N4" s="4" t="inlineStr">
        <is>
          <t>Summary</t>
        </is>
      </c>
    </row>
    <row r="5" ht="30" customHeight="1">
      <c r="A5" s="25" t="inlineStr">
        <is>
          <t>Date</t>
        </is>
      </c>
      <c r="B5" s="26" t="inlineStr">
        <is>
          <t>Shift</t>
        </is>
      </c>
      <c r="C5" s="26" t="inlineStr">
        <is>
          <t>Station</t>
        </is>
      </c>
      <c r="D5" s="26" t="inlineStr">
        <is>
          <t>Type of help</t>
        </is>
      </c>
      <c r="E5" s="26" t="inlineStr">
        <is>
          <t>Called at</t>
        </is>
      </c>
      <c r="F5" s="26" t="inlineStr">
        <is>
          <t>Taken at</t>
        </is>
      </c>
      <c r="G5" s="26" t="inlineStr">
        <is>
          <t>Done at</t>
        </is>
      </c>
      <c r="H5" s="26" t="inlineStr">
        <is>
          <t>Taken by</t>
        </is>
      </c>
      <c r="I5" s="26" t="inlineStr">
        <is>
          <t>Response (min)</t>
        </is>
      </c>
      <c r="J5" s="26" t="inlineStr">
        <is>
          <t>Fix (min)</t>
        </is>
      </c>
      <c r="K5" s="26" t="inlineStr">
        <is>
          <t>Late</t>
        </is>
      </c>
      <c r="L5" s="26" t="inlineStr">
        <is>
          <t>Notes</t>
        </is>
      </c>
      <c r="N5" s="26" t="inlineStr">
        <is>
          <t>Type of help</t>
        </is>
      </c>
      <c r="O5" s="26" t="inlineStr">
        <is>
          <t>Calls</t>
        </is>
      </c>
      <c r="P5" s="26" t="inlineStr">
        <is>
          <t>Avg response (min)</t>
        </is>
      </c>
      <c r="Q5" s="26" t="inlineStr">
        <is>
          <t>Avg fix (min)</t>
        </is>
      </c>
      <c r="R5" s="26" t="inlineStr">
        <is>
          <t>Late calls</t>
        </is>
      </c>
    </row>
    <row r="6">
      <c r="A6" s="27" t="n">
        <v>46329</v>
      </c>
      <c r="B6" s="28" t="inlineStr">
        <is>
          <t>1st</t>
        </is>
      </c>
      <c r="C6" s="29" t="inlineStr">
        <is>
          <t>Line 2</t>
        </is>
      </c>
      <c r="D6" s="29" t="inlineStr">
        <is>
          <t>Material</t>
        </is>
      </c>
      <c r="E6" s="30" t="n">
        <v>0.3208333333333334</v>
      </c>
      <c r="F6" s="30" t="n">
        <v>0.3256944444444445</v>
      </c>
      <c r="G6" s="30" t="n">
        <v>0.3340277777777778</v>
      </c>
      <c r="H6" s="29" t="inlineStr">
        <is>
          <t>Sam</t>
        </is>
      </c>
      <c r="I6" s="31">
        <f>IF(OR(E6="",F6=""),"",ROUND(MOD(F6-E6,1)*1440,0))</f>
        <v/>
      </c>
      <c r="J6" s="31">
        <f>IF(OR(F6="",G6=""),"",ROUND(MOD(G6-F6,1)*1440,0))</f>
        <v/>
      </c>
      <c r="K6" s="32">
        <f>IF(I6="","",IF(I6&gt;LateMinutes,"Late",""))</f>
        <v/>
      </c>
      <c r="L6" s="29" t="inlineStr">
        <is>
          <t>Pallet of brackets</t>
        </is>
      </c>
      <c r="N6" s="33">
        <f>IF(Settings!$B$15="","",Settings!$B$15)</f>
        <v/>
      </c>
      <c r="O6" s="31">
        <f>IF($N6="","",COUNTIFS($D$6:$D$505,$N6))</f>
        <v/>
      </c>
      <c r="P6" s="34">
        <f>IF(OR($N6="",O6=0),"",IFERROR(ROUND(AVERAGEIFS($I$6:$I$505,$D$6:$D$505,$N6),1),""))</f>
        <v/>
      </c>
      <c r="Q6" s="34">
        <f>IF(OR($N6="",O6=0),"",IFERROR(ROUND(AVERAGEIFS($J$6:$J$505,$D$6:$D$505,$N6),1),""))</f>
        <v/>
      </c>
      <c r="R6" s="31">
        <f>IF($N6="","",COUNTIFS($D$6:$D$505,$N6,$K$6:$K$505,"Late"))</f>
        <v/>
      </c>
    </row>
    <row r="7">
      <c r="A7" s="27" t="n">
        <v>46329</v>
      </c>
      <c r="B7" s="28" t="inlineStr">
        <is>
          <t>2nd</t>
        </is>
      </c>
      <c r="C7" s="29" t="inlineStr">
        <is>
          <t>Line 4</t>
        </is>
      </c>
      <c r="D7" s="29" t="inlineStr">
        <is>
          <t>Maintenance</t>
        </is>
      </c>
      <c r="E7" s="30" t="n">
        <v>0.6354166666666666</v>
      </c>
      <c r="F7" s="30" t="n">
        <v>0.6465277777777778</v>
      </c>
      <c r="G7" s="30" t="n">
        <v>0.6701388888888888</v>
      </c>
      <c r="H7" s="29" t="inlineStr">
        <is>
          <t>Chris</t>
        </is>
      </c>
      <c r="I7" s="31">
        <f>IF(OR(E7="",F7=""),"",ROUND(MOD(F7-E7,1)*1440,0))</f>
        <v/>
      </c>
      <c r="J7" s="31">
        <f>IF(OR(F7="",G7=""),"",ROUND(MOD(G7-F7,1)*1440,0))</f>
        <v/>
      </c>
      <c r="K7" s="32">
        <f>IF(I7="","",IF(I7&gt;LateMinutes,"Late",""))</f>
        <v/>
      </c>
      <c r="L7" s="29" t="inlineStr">
        <is>
          <t>Conveyor jam at the transfer</t>
        </is>
      </c>
      <c r="N7" s="33">
        <f>IF(Settings!$B$16="","",Settings!$B$16)</f>
        <v/>
      </c>
      <c r="O7" s="31">
        <f>IF($N7="","",COUNTIFS($D$6:$D$505,$N7))</f>
        <v/>
      </c>
      <c r="P7" s="34">
        <f>IF(OR($N7="",O7=0),"",IFERROR(ROUND(AVERAGEIFS($I$6:$I$505,$D$6:$D$505,$N7),1),""))</f>
        <v/>
      </c>
      <c r="Q7" s="34">
        <f>IF(OR($N7="",O7=0),"",IFERROR(ROUND(AVERAGEIFS($J$6:$J$505,$D$6:$D$505,$N7),1),""))</f>
        <v/>
      </c>
      <c r="R7" s="31">
        <f>IF($N7="","",COUNTIFS($D$6:$D$505,$N7,$K$6:$K$505,"Late"))</f>
        <v/>
      </c>
    </row>
    <row r="8">
      <c r="A8" s="27" t="n">
        <v>46329</v>
      </c>
      <c r="B8" s="28" t="inlineStr">
        <is>
          <t>3rd</t>
        </is>
      </c>
      <c r="C8" s="29" t="inlineStr">
        <is>
          <t>Line 1</t>
        </is>
      </c>
      <c r="D8" s="29" t="inlineStr">
        <is>
          <t>Quality</t>
        </is>
      </c>
      <c r="E8" s="30" t="n">
        <v>0.9944444444444445</v>
      </c>
      <c r="F8" s="30" t="n">
        <v>0.9986111111111111</v>
      </c>
      <c r="G8" s="30" t="n">
        <v>0.01388888888888889</v>
      </c>
      <c r="H8" s="29" t="inlineStr">
        <is>
          <t>Pat</t>
        </is>
      </c>
      <c r="I8" s="31">
        <f>IF(OR(E8="",F8=""),"",ROUND(MOD(F8-E8,1)*1440,0))</f>
        <v/>
      </c>
      <c r="J8" s="31">
        <f>IF(OR(F8="",G8=""),"",ROUND(MOD(G8-F8,1)*1440,0))</f>
        <v/>
      </c>
      <c r="K8" s="32">
        <f>IF(I8="","",IF(I8&gt;LateMinutes,"Late",""))</f>
        <v/>
      </c>
      <c r="L8" s="29" t="inlineStr">
        <is>
          <t>First-piece check after changeover</t>
        </is>
      </c>
      <c r="N8" s="33">
        <f>IF(Settings!$B$17="","",Settings!$B$17)</f>
        <v/>
      </c>
      <c r="O8" s="31">
        <f>IF($N8="","",COUNTIFS($D$6:$D$505,$N8))</f>
        <v/>
      </c>
      <c r="P8" s="34">
        <f>IF(OR($N8="",O8=0),"",IFERROR(ROUND(AVERAGEIFS($I$6:$I$505,$D$6:$D$505,$N8),1),""))</f>
        <v/>
      </c>
      <c r="Q8" s="34">
        <f>IF(OR($N8="",O8=0),"",IFERROR(ROUND(AVERAGEIFS($J$6:$J$505,$D$6:$D$505,$N8),1),""))</f>
        <v/>
      </c>
      <c r="R8" s="31">
        <f>IF($N8="","",COUNTIFS($D$6:$D$505,$N8,$K$6:$K$505,"Late"))</f>
        <v/>
      </c>
    </row>
    <row r="9">
      <c r="A9" s="27" t="n"/>
      <c r="B9" s="28" t="n"/>
      <c r="C9" s="29" t="n"/>
      <c r="D9" s="29" t="n"/>
      <c r="E9" s="30" t="n"/>
      <c r="F9" s="30" t="n"/>
      <c r="G9" s="30" t="n"/>
      <c r="H9" s="29" t="n"/>
      <c r="I9" s="31">
        <f>IF(OR(E9="",F9=""),"",ROUND(MOD(F9-E9,1)*1440,0))</f>
        <v/>
      </c>
      <c r="J9" s="31">
        <f>IF(OR(F9="",G9=""),"",ROUND(MOD(G9-F9,1)*1440,0))</f>
        <v/>
      </c>
      <c r="K9" s="32">
        <f>IF(I9="","",IF(I9&gt;LateMinutes,"Late",""))</f>
        <v/>
      </c>
      <c r="L9" s="29" t="n"/>
      <c r="N9" s="33">
        <f>IF(Settings!$B$18="","",Settings!$B$18)</f>
        <v/>
      </c>
      <c r="O9" s="31">
        <f>IF($N9="","",COUNTIFS($D$6:$D$505,$N9))</f>
        <v/>
      </c>
      <c r="P9" s="34">
        <f>IF(OR($N9="",O9=0),"",IFERROR(ROUND(AVERAGEIFS($I$6:$I$505,$D$6:$D$505,$N9),1),""))</f>
        <v/>
      </c>
      <c r="Q9" s="34">
        <f>IF(OR($N9="",O9=0),"",IFERROR(ROUND(AVERAGEIFS($J$6:$J$505,$D$6:$D$505,$N9),1),""))</f>
        <v/>
      </c>
      <c r="R9" s="31">
        <f>IF($N9="","",COUNTIFS($D$6:$D$505,$N9,$K$6:$K$505,"Late"))</f>
        <v/>
      </c>
    </row>
    <row r="10">
      <c r="A10" s="27" t="n"/>
      <c r="B10" s="28" t="n"/>
      <c r="C10" s="29" t="n"/>
      <c r="D10" s="29" t="n"/>
      <c r="E10" s="30" t="n"/>
      <c r="F10" s="30" t="n"/>
      <c r="G10" s="30" t="n"/>
      <c r="H10" s="29" t="n"/>
      <c r="I10" s="31">
        <f>IF(OR(E10="",F10=""),"",ROUND(MOD(F10-E10,1)*1440,0))</f>
        <v/>
      </c>
      <c r="J10" s="31">
        <f>IF(OR(F10="",G10=""),"",ROUND(MOD(G10-F10,1)*1440,0))</f>
        <v/>
      </c>
      <c r="K10" s="32">
        <f>IF(I10="","",IF(I10&gt;LateMinutes,"Late",""))</f>
        <v/>
      </c>
      <c r="L10" s="29" t="n"/>
      <c r="N10" s="33">
        <f>IF(Settings!$B$19="","",Settings!$B$19)</f>
        <v/>
      </c>
      <c r="O10" s="31">
        <f>IF($N10="","",COUNTIFS($D$6:$D$505,$N10))</f>
        <v/>
      </c>
      <c r="P10" s="34">
        <f>IF(OR($N10="",O10=0),"",IFERROR(ROUND(AVERAGEIFS($I$6:$I$505,$D$6:$D$505,$N10),1),""))</f>
        <v/>
      </c>
      <c r="Q10" s="34">
        <f>IF(OR($N10="",O10=0),"",IFERROR(ROUND(AVERAGEIFS($J$6:$J$505,$D$6:$D$505,$N10),1),""))</f>
        <v/>
      </c>
      <c r="R10" s="31">
        <f>IF($N10="","",COUNTIFS($D$6:$D$505,$N10,$K$6:$K$505,"Late"))</f>
        <v/>
      </c>
    </row>
    <row r="11">
      <c r="A11" s="27" t="n"/>
      <c r="B11" s="28" t="n"/>
      <c r="C11" s="29" t="n"/>
      <c r="D11" s="29" t="n"/>
      <c r="E11" s="30" t="n"/>
      <c r="F11" s="30" t="n"/>
      <c r="G11" s="30" t="n"/>
      <c r="H11" s="29" t="n"/>
      <c r="I11" s="31">
        <f>IF(OR(E11="",F11=""),"",ROUND(MOD(F11-E11,1)*1440,0))</f>
        <v/>
      </c>
      <c r="J11" s="31">
        <f>IF(OR(F11="",G11=""),"",ROUND(MOD(G11-F11,1)*1440,0))</f>
        <v/>
      </c>
      <c r="K11" s="32">
        <f>IF(I11="","",IF(I11&gt;LateMinutes,"Late",""))</f>
        <v/>
      </c>
      <c r="L11" s="29" t="n"/>
      <c r="N11" s="33">
        <f>IF(Settings!$B$20="","",Settings!$B$20)</f>
        <v/>
      </c>
      <c r="O11" s="31">
        <f>IF($N11="","",COUNTIFS($D$6:$D$505,$N11))</f>
        <v/>
      </c>
      <c r="P11" s="34">
        <f>IF(OR($N11="",O11=0),"",IFERROR(ROUND(AVERAGEIFS($I$6:$I$505,$D$6:$D$505,$N11),1),""))</f>
        <v/>
      </c>
      <c r="Q11" s="34">
        <f>IF(OR($N11="",O11=0),"",IFERROR(ROUND(AVERAGEIFS($J$6:$J$505,$D$6:$D$505,$N11),1),""))</f>
        <v/>
      </c>
      <c r="R11" s="31">
        <f>IF($N11="","",COUNTIFS($D$6:$D$505,$N11,$K$6:$K$505,"Late"))</f>
        <v/>
      </c>
    </row>
    <row r="12">
      <c r="A12" s="27" t="n"/>
      <c r="B12" s="28" t="n"/>
      <c r="C12" s="29" t="n"/>
      <c r="D12" s="29" t="n"/>
      <c r="E12" s="30" t="n"/>
      <c r="F12" s="30" t="n"/>
      <c r="G12" s="30" t="n"/>
      <c r="H12" s="29" t="n"/>
      <c r="I12" s="31">
        <f>IF(OR(E12="",F12=""),"",ROUND(MOD(F12-E12,1)*1440,0))</f>
        <v/>
      </c>
      <c r="J12" s="31">
        <f>IF(OR(F12="",G12=""),"",ROUND(MOD(G12-F12,1)*1440,0))</f>
        <v/>
      </c>
      <c r="K12" s="32">
        <f>IF(I12="","",IF(I12&gt;LateMinutes,"Late",""))</f>
        <v/>
      </c>
      <c r="L12" s="29" t="n"/>
      <c r="N12" s="33">
        <f>IF(Settings!$B$21="","",Settings!$B$21)</f>
        <v/>
      </c>
      <c r="O12" s="31">
        <f>IF($N12="","",COUNTIFS($D$6:$D$505,$N12))</f>
        <v/>
      </c>
      <c r="P12" s="34">
        <f>IF(OR($N12="",O12=0),"",IFERROR(ROUND(AVERAGEIFS($I$6:$I$505,$D$6:$D$505,$N12),1),""))</f>
        <v/>
      </c>
      <c r="Q12" s="34">
        <f>IF(OR($N12="",O12=0),"",IFERROR(ROUND(AVERAGEIFS($J$6:$J$505,$D$6:$D$505,$N12),1),""))</f>
        <v/>
      </c>
      <c r="R12" s="31">
        <f>IF($N12="","",COUNTIFS($D$6:$D$505,$N12,$K$6:$K$505,"Late"))</f>
        <v/>
      </c>
    </row>
    <row r="13">
      <c r="A13" s="27" t="n"/>
      <c r="B13" s="28" t="n"/>
      <c r="C13" s="29" t="n"/>
      <c r="D13" s="29" t="n"/>
      <c r="E13" s="30" t="n"/>
      <c r="F13" s="30" t="n"/>
      <c r="G13" s="30" t="n"/>
      <c r="H13" s="29" t="n"/>
      <c r="I13" s="31">
        <f>IF(OR(E13="",F13=""),"",ROUND(MOD(F13-E13,1)*1440,0))</f>
        <v/>
      </c>
      <c r="J13" s="31">
        <f>IF(OR(F13="",G13=""),"",ROUND(MOD(G13-F13,1)*1440,0))</f>
        <v/>
      </c>
      <c r="K13" s="32">
        <f>IF(I13="","",IF(I13&gt;LateMinutes,"Late",""))</f>
        <v/>
      </c>
      <c r="L13" s="29" t="n"/>
      <c r="N13" s="33">
        <f>IF(Settings!$B$22="","",Settings!$B$22)</f>
        <v/>
      </c>
      <c r="O13" s="31">
        <f>IF($N13="","",COUNTIFS($D$6:$D$505,$N13))</f>
        <v/>
      </c>
      <c r="P13" s="34">
        <f>IF(OR($N13="",O13=0),"",IFERROR(ROUND(AVERAGEIFS($I$6:$I$505,$D$6:$D$505,$N13),1),""))</f>
        <v/>
      </c>
      <c r="Q13" s="34">
        <f>IF(OR($N13="",O13=0),"",IFERROR(ROUND(AVERAGEIFS($J$6:$J$505,$D$6:$D$505,$N13),1),""))</f>
        <v/>
      </c>
      <c r="R13" s="31">
        <f>IF($N13="","",COUNTIFS($D$6:$D$505,$N13,$K$6:$K$505,"Late"))</f>
        <v/>
      </c>
    </row>
    <row r="14">
      <c r="A14" s="27" t="n"/>
      <c r="B14" s="28" t="n"/>
      <c r="C14" s="29" t="n"/>
      <c r="D14" s="29" t="n"/>
      <c r="E14" s="30" t="n"/>
      <c r="F14" s="30" t="n"/>
      <c r="G14" s="30" t="n"/>
      <c r="H14" s="29" t="n"/>
      <c r="I14" s="31">
        <f>IF(OR(E14="",F14=""),"",ROUND(MOD(F14-E14,1)*1440,0))</f>
        <v/>
      </c>
      <c r="J14" s="31">
        <f>IF(OR(F14="",G14=""),"",ROUND(MOD(G14-F14,1)*1440,0))</f>
        <v/>
      </c>
      <c r="K14" s="32">
        <f>IF(I14="","",IF(I14&gt;LateMinutes,"Late",""))</f>
        <v/>
      </c>
      <c r="L14" s="29" t="n"/>
      <c r="N14" s="33">
        <f>IF(Settings!$B$23="","",Settings!$B$23)</f>
        <v/>
      </c>
      <c r="O14" s="31">
        <f>IF($N14="","",COUNTIFS($D$6:$D$505,$N14))</f>
        <v/>
      </c>
      <c r="P14" s="34">
        <f>IF(OR($N14="",O14=0),"",IFERROR(ROUND(AVERAGEIFS($I$6:$I$505,$D$6:$D$505,$N14),1),""))</f>
        <v/>
      </c>
      <c r="Q14" s="34">
        <f>IF(OR($N14="",O14=0),"",IFERROR(ROUND(AVERAGEIFS($J$6:$J$505,$D$6:$D$505,$N14),1),""))</f>
        <v/>
      </c>
      <c r="R14" s="31">
        <f>IF($N14="","",COUNTIFS($D$6:$D$505,$N14,$K$6:$K$505,"Late"))</f>
        <v/>
      </c>
    </row>
    <row r="15">
      <c r="A15" s="27" t="n"/>
      <c r="B15" s="28" t="n"/>
      <c r="C15" s="29" t="n"/>
      <c r="D15" s="29" t="n"/>
      <c r="E15" s="30" t="n"/>
      <c r="F15" s="30" t="n"/>
      <c r="G15" s="30" t="n"/>
      <c r="H15" s="29" t="n"/>
      <c r="I15" s="31">
        <f>IF(OR(E15="",F15=""),"",ROUND(MOD(F15-E15,1)*1440,0))</f>
        <v/>
      </c>
      <c r="J15" s="31">
        <f>IF(OR(F15="",G15=""),"",ROUND(MOD(G15-F15,1)*1440,0))</f>
        <v/>
      </c>
      <c r="K15" s="32">
        <f>IF(I15="","",IF(I15&gt;LateMinutes,"Late",""))</f>
        <v/>
      </c>
      <c r="L15" s="29" t="n"/>
      <c r="N15" s="33">
        <f>IF(Settings!$B$24="","",Settings!$B$24)</f>
        <v/>
      </c>
      <c r="O15" s="31">
        <f>IF($N15="","",COUNTIFS($D$6:$D$505,$N15))</f>
        <v/>
      </c>
      <c r="P15" s="34">
        <f>IF(OR($N15="",O15=0),"",IFERROR(ROUND(AVERAGEIFS($I$6:$I$505,$D$6:$D$505,$N15),1),""))</f>
        <v/>
      </c>
      <c r="Q15" s="34">
        <f>IF(OR($N15="",O15=0),"",IFERROR(ROUND(AVERAGEIFS($J$6:$J$505,$D$6:$D$505,$N15),1),""))</f>
        <v/>
      </c>
      <c r="R15" s="31">
        <f>IF($N15="","",COUNTIFS($D$6:$D$505,$N15,$K$6:$K$505,"Late"))</f>
        <v/>
      </c>
    </row>
    <row r="16">
      <c r="A16" s="27" t="n"/>
      <c r="B16" s="28" t="n"/>
      <c r="C16" s="29" t="n"/>
      <c r="D16" s="29" t="n"/>
      <c r="E16" s="30" t="n"/>
      <c r="F16" s="30" t="n"/>
      <c r="G16" s="30" t="n"/>
      <c r="H16" s="29" t="n"/>
      <c r="I16" s="31">
        <f>IF(OR(E16="",F16=""),"",ROUND(MOD(F16-E16,1)*1440,0))</f>
        <v/>
      </c>
      <c r="J16" s="31">
        <f>IF(OR(F16="",G16=""),"",ROUND(MOD(G16-F16,1)*1440,0))</f>
        <v/>
      </c>
      <c r="K16" s="32">
        <f>IF(I16="","",IF(I16&gt;LateMinutes,"Late",""))</f>
        <v/>
      </c>
      <c r="L16" s="29" t="n"/>
      <c r="N16" s="35" t="inlineStr">
        <is>
          <t>All calls</t>
        </is>
      </c>
      <c r="O16" s="36">
        <f>COUNTIF($C$6:$C$505,"?*")</f>
        <v/>
      </c>
      <c r="P16" s="37">
        <f>IFERROR(ROUND(AVERAGE($I$6:$I$505),1),"")</f>
        <v/>
      </c>
      <c r="Q16" s="37">
        <f>IFERROR(ROUND(AVERAGE($J$6:$J$505),1),"")</f>
        <v/>
      </c>
      <c r="R16" s="36">
        <f>COUNTIF($K$6:$K$505,"Late")</f>
        <v/>
      </c>
    </row>
    <row r="17">
      <c r="A17" s="27" t="n"/>
      <c r="B17" s="28" t="n"/>
      <c r="C17" s="29" t="n"/>
      <c r="D17" s="29" t="n"/>
      <c r="E17" s="30" t="n"/>
      <c r="F17" s="30" t="n"/>
      <c r="G17" s="30" t="n"/>
      <c r="H17" s="29" t="n"/>
      <c r="I17" s="31">
        <f>IF(OR(E17="",F17=""),"",ROUND(MOD(F17-E17,1)*1440,0))</f>
        <v/>
      </c>
      <c r="J17" s="31">
        <f>IF(OR(F17="",G17=""),"",ROUND(MOD(G17-F17,1)*1440,0))</f>
        <v/>
      </c>
      <c r="K17" s="32">
        <f>IF(I17="","",IF(I17&gt;LateMinutes,"Late",""))</f>
        <v/>
      </c>
      <c r="L17" s="29" t="n"/>
    </row>
    <row r="18">
      <c r="A18" s="27" t="n"/>
      <c r="B18" s="28" t="n"/>
      <c r="C18" s="29" t="n"/>
      <c r="D18" s="29" t="n"/>
      <c r="E18" s="30" t="n"/>
      <c r="F18" s="30" t="n"/>
      <c r="G18" s="30" t="n"/>
      <c r="H18" s="29" t="n"/>
      <c r="I18" s="31">
        <f>IF(OR(E18="",F18=""),"",ROUND(MOD(F18-E18,1)*1440,0))</f>
        <v/>
      </c>
      <c r="J18" s="31">
        <f>IF(OR(F18="",G18=""),"",ROUND(MOD(G18-F18,1)*1440,0))</f>
        <v/>
      </c>
      <c r="K18" s="32">
        <f>IF(I18="","",IF(I18&gt;LateMinutes,"Late",""))</f>
        <v/>
      </c>
      <c r="L18" s="29" t="n"/>
      <c r="N18" s="26" t="inlineStr">
        <is>
          <t>Shift</t>
        </is>
      </c>
      <c r="O18" s="26" t="inlineStr">
        <is>
          <t>Calls</t>
        </is>
      </c>
      <c r="P18" s="26" t="inlineStr">
        <is>
          <t>Avg response (min)</t>
        </is>
      </c>
      <c r="Q18" s="26" t="inlineStr">
        <is>
          <t>Avg fix (min)</t>
        </is>
      </c>
      <c r="R18" s="26" t="inlineStr">
        <is>
          <t>Late calls</t>
        </is>
      </c>
    </row>
    <row r="19">
      <c r="A19" s="27" t="n"/>
      <c r="B19" s="28" t="n"/>
      <c r="C19" s="29" t="n"/>
      <c r="D19" s="29" t="n"/>
      <c r="E19" s="30" t="n"/>
      <c r="F19" s="30" t="n"/>
      <c r="G19" s="30" t="n"/>
      <c r="H19" s="29" t="n"/>
      <c r="I19" s="31">
        <f>IF(OR(E19="",F19=""),"",ROUND(MOD(F19-E19,1)*1440,0))</f>
        <v/>
      </c>
      <c r="J19" s="31">
        <f>IF(OR(F19="",G19=""),"",ROUND(MOD(G19-F19,1)*1440,0))</f>
        <v/>
      </c>
      <c r="K19" s="32">
        <f>IF(I19="","",IF(I19&gt;LateMinutes,"Late",""))</f>
        <v/>
      </c>
      <c r="L19" s="29" t="n"/>
      <c r="N19" s="33">
        <f>IF(Settings!$B$27="","",Settings!$B$27)</f>
        <v/>
      </c>
      <c r="O19" s="31">
        <f>IF($N19="","",COUNTIFS($B$6:$B$505,$N19))</f>
        <v/>
      </c>
      <c r="P19" s="34">
        <f>IF(OR($N19="",O19=0),"",IFERROR(ROUND(AVERAGEIFS($I$6:$I$505,$B$6:$B$505,$N19),1),""))</f>
        <v/>
      </c>
      <c r="Q19" s="34">
        <f>IF(OR($N19="",O19=0),"",IFERROR(ROUND(AVERAGEIFS($J$6:$J$505,$B$6:$B$505,$N19),1),""))</f>
        <v/>
      </c>
      <c r="R19" s="31">
        <f>IF($N19="","",COUNTIFS($B$6:$B$505,$N19,$K$6:$K$505,"Late"))</f>
        <v/>
      </c>
    </row>
    <row r="20">
      <c r="A20" s="27" t="n"/>
      <c r="B20" s="28" t="n"/>
      <c r="C20" s="29" t="n"/>
      <c r="D20" s="29" t="n"/>
      <c r="E20" s="30" t="n"/>
      <c r="F20" s="30" t="n"/>
      <c r="G20" s="30" t="n"/>
      <c r="H20" s="29" t="n"/>
      <c r="I20" s="31">
        <f>IF(OR(E20="",F20=""),"",ROUND(MOD(F20-E20,1)*1440,0))</f>
        <v/>
      </c>
      <c r="J20" s="31">
        <f>IF(OR(F20="",G20=""),"",ROUND(MOD(G20-F20,1)*1440,0))</f>
        <v/>
      </c>
      <c r="K20" s="32">
        <f>IF(I20="","",IF(I20&gt;LateMinutes,"Late",""))</f>
        <v/>
      </c>
      <c r="L20" s="29" t="n"/>
      <c r="N20" s="33">
        <f>IF(Settings!$B$28="","",Settings!$B$28)</f>
        <v/>
      </c>
      <c r="O20" s="31">
        <f>IF($N20="","",COUNTIFS($B$6:$B$505,$N20))</f>
        <v/>
      </c>
      <c r="P20" s="34">
        <f>IF(OR($N20="",O20=0),"",IFERROR(ROUND(AVERAGEIFS($I$6:$I$505,$B$6:$B$505,$N20),1),""))</f>
        <v/>
      </c>
      <c r="Q20" s="34">
        <f>IF(OR($N20="",O20=0),"",IFERROR(ROUND(AVERAGEIFS($J$6:$J$505,$B$6:$B$505,$N20),1),""))</f>
        <v/>
      </c>
      <c r="R20" s="31">
        <f>IF($N20="","",COUNTIFS($B$6:$B$505,$N20,$K$6:$K$505,"Late"))</f>
        <v/>
      </c>
    </row>
    <row r="21">
      <c r="A21" s="27" t="n"/>
      <c r="B21" s="28" t="n"/>
      <c r="C21" s="29" t="n"/>
      <c r="D21" s="29" t="n"/>
      <c r="E21" s="30" t="n"/>
      <c r="F21" s="30" t="n"/>
      <c r="G21" s="30" t="n"/>
      <c r="H21" s="29" t="n"/>
      <c r="I21" s="31">
        <f>IF(OR(E21="",F21=""),"",ROUND(MOD(F21-E21,1)*1440,0))</f>
        <v/>
      </c>
      <c r="J21" s="31">
        <f>IF(OR(F21="",G21=""),"",ROUND(MOD(G21-F21,1)*1440,0))</f>
        <v/>
      </c>
      <c r="K21" s="32">
        <f>IF(I21="","",IF(I21&gt;LateMinutes,"Late",""))</f>
        <v/>
      </c>
      <c r="L21" s="29" t="n"/>
      <c r="N21" s="33">
        <f>IF(Settings!$B$29="","",Settings!$B$29)</f>
        <v/>
      </c>
      <c r="O21" s="31">
        <f>IF($N21="","",COUNTIFS($B$6:$B$505,$N21))</f>
        <v/>
      </c>
      <c r="P21" s="34">
        <f>IF(OR($N21="",O21=0),"",IFERROR(ROUND(AVERAGEIFS($I$6:$I$505,$B$6:$B$505,$N21),1),""))</f>
        <v/>
      </c>
      <c r="Q21" s="34">
        <f>IF(OR($N21="",O21=0),"",IFERROR(ROUND(AVERAGEIFS($J$6:$J$505,$B$6:$B$505,$N21),1),""))</f>
        <v/>
      </c>
      <c r="R21" s="31">
        <f>IF($N21="","",COUNTIFS($B$6:$B$505,$N21,$K$6:$K$505,"Late"))</f>
        <v/>
      </c>
    </row>
    <row r="22">
      <c r="A22" s="27" t="n"/>
      <c r="B22" s="28" t="n"/>
      <c r="C22" s="29" t="n"/>
      <c r="D22" s="29" t="n"/>
      <c r="E22" s="30" t="n"/>
      <c r="F22" s="30" t="n"/>
      <c r="G22" s="30" t="n"/>
      <c r="H22" s="29" t="n"/>
      <c r="I22" s="31">
        <f>IF(OR(E22="",F22=""),"",ROUND(MOD(F22-E22,1)*1440,0))</f>
        <v/>
      </c>
      <c r="J22" s="31">
        <f>IF(OR(F22="",G22=""),"",ROUND(MOD(G22-F22,1)*1440,0))</f>
        <v/>
      </c>
      <c r="K22" s="32">
        <f>IF(I22="","",IF(I22&gt;LateMinutes,"Late",""))</f>
        <v/>
      </c>
      <c r="L22" s="29" t="n"/>
    </row>
    <row r="23">
      <c r="A23" s="27" t="n"/>
      <c r="B23" s="28" t="n"/>
      <c r="C23" s="29" t="n"/>
      <c r="D23" s="29" t="n"/>
      <c r="E23" s="30" t="n"/>
      <c r="F23" s="30" t="n"/>
      <c r="G23" s="30" t="n"/>
      <c r="H23" s="29" t="n"/>
      <c r="I23" s="31">
        <f>IF(OR(E23="",F23=""),"",ROUND(MOD(F23-E23,1)*1440,0))</f>
        <v/>
      </c>
      <c r="J23" s="31">
        <f>IF(OR(F23="",G23=""),"",ROUND(MOD(G23-F23,1)*1440,0))</f>
        <v/>
      </c>
      <c r="K23" s="32">
        <f>IF(I23="","",IF(I23&gt;LateMinutes,"Late",""))</f>
        <v/>
      </c>
      <c r="L23" s="29" t="n"/>
      <c r="N23" s="11" t="inlineStr">
        <is>
          <t>Bring the slowest type of help to your next improvement meeting.</t>
        </is>
      </c>
    </row>
    <row r="24">
      <c r="A24" s="27" t="n"/>
      <c r="B24" s="28" t="n"/>
      <c r="C24" s="29" t="n"/>
      <c r="D24" s="29" t="n"/>
      <c r="E24" s="30" t="n"/>
      <c r="F24" s="30" t="n"/>
      <c r="G24" s="30" t="n"/>
      <c r="H24" s="29" t="n"/>
      <c r="I24" s="31">
        <f>IF(OR(E24="",F24=""),"",ROUND(MOD(F24-E24,1)*1440,0))</f>
        <v/>
      </c>
      <c r="J24" s="31">
        <f>IF(OR(F24="",G24=""),"",ROUND(MOD(G24-F24,1)*1440,0))</f>
        <v/>
      </c>
      <c r="K24" s="32">
        <f>IF(I24="","",IF(I24&gt;LateMinutes,"Late",""))</f>
        <v/>
      </c>
      <c r="L24" s="29" t="n"/>
    </row>
    <row r="25">
      <c r="A25" s="27" t="n"/>
      <c r="B25" s="28" t="n"/>
      <c r="C25" s="29" t="n"/>
      <c r="D25" s="29" t="n"/>
      <c r="E25" s="30" t="n"/>
      <c r="F25" s="30" t="n"/>
      <c r="G25" s="30" t="n"/>
      <c r="H25" s="29" t="n"/>
      <c r="I25" s="31">
        <f>IF(OR(E25="",F25=""),"",ROUND(MOD(F25-E25,1)*1440,0))</f>
        <v/>
      </c>
      <c r="J25" s="31">
        <f>IF(OR(F25="",G25=""),"",ROUND(MOD(G25-F25,1)*1440,0))</f>
        <v/>
      </c>
      <c r="K25" s="32">
        <f>IF(I25="","",IF(I25&gt;LateMinutes,"Late",""))</f>
        <v/>
      </c>
      <c r="L25" s="29" t="n"/>
    </row>
    <row r="26">
      <c r="A26" s="27" t="n"/>
      <c r="B26" s="28" t="n"/>
      <c r="C26" s="29" t="n"/>
      <c r="D26" s="29" t="n"/>
      <c r="E26" s="30" t="n"/>
      <c r="F26" s="30" t="n"/>
      <c r="G26" s="30" t="n"/>
      <c r="H26" s="29" t="n"/>
      <c r="I26" s="31">
        <f>IF(OR(E26="",F26=""),"",ROUND(MOD(F26-E26,1)*1440,0))</f>
        <v/>
      </c>
      <c r="J26" s="31">
        <f>IF(OR(F26="",G26=""),"",ROUND(MOD(G26-F26,1)*1440,0))</f>
        <v/>
      </c>
      <c r="K26" s="32">
        <f>IF(I26="","",IF(I26&gt;LateMinutes,"Late",""))</f>
        <v/>
      </c>
      <c r="L26" s="29" t="n"/>
    </row>
    <row r="27">
      <c r="A27" s="27" t="n"/>
      <c r="B27" s="28" t="n"/>
      <c r="C27" s="29" t="n"/>
      <c r="D27" s="29" t="n"/>
      <c r="E27" s="30" t="n"/>
      <c r="F27" s="30" t="n"/>
      <c r="G27" s="30" t="n"/>
      <c r="H27" s="29" t="n"/>
      <c r="I27" s="31">
        <f>IF(OR(E27="",F27=""),"",ROUND(MOD(F27-E27,1)*1440,0))</f>
        <v/>
      </c>
      <c r="J27" s="31">
        <f>IF(OR(F27="",G27=""),"",ROUND(MOD(G27-F27,1)*1440,0))</f>
        <v/>
      </c>
      <c r="K27" s="32">
        <f>IF(I27="","",IF(I27&gt;LateMinutes,"Late",""))</f>
        <v/>
      </c>
      <c r="L27" s="29" t="n"/>
    </row>
    <row r="28">
      <c r="A28" s="27" t="n"/>
      <c r="B28" s="28" t="n"/>
      <c r="C28" s="29" t="n"/>
      <c r="D28" s="29" t="n"/>
      <c r="E28" s="30" t="n"/>
      <c r="F28" s="30" t="n"/>
      <c r="G28" s="30" t="n"/>
      <c r="H28" s="29" t="n"/>
      <c r="I28" s="31">
        <f>IF(OR(E28="",F28=""),"",ROUND(MOD(F28-E28,1)*1440,0))</f>
        <v/>
      </c>
      <c r="J28" s="31">
        <f>IF(OR(F28="",G28=""),"",ROUND(MOD(G28-F28,1)*1440,0))</f>
        <v/>
      </c>
      <c r="K28" s="32">
        <f>IF(I28="","",IF(I28&gt;LateMinutes,"Late",""))</f>
        <v/>
      </c>
      <c r="L28" s="29" t="n"/>
    </row>
    <row r="29">
      <c r="A29" s="27" t="n"/>
      <c r="B29" s="28" t="n"/>
      <c r="C29" s="29" t="n"/>
      <c r="D29" s="29" t="n"/>
      <c r="E29" s="30" t="n"/>
      <c r="F29" s="30" t="n"/>
      <c r="G29" s="30" t="n"/>
      <c r="H29" s="29" t="n"/>
      <c r="I29" s="31">
        <f>IF(OR(E29="",F29=""),"",ROUND(MOD(F29-E29,1)*1440,0))</f>
        <v/>
      </c>
      <c r="J29" s="31">
        <f>IF(OR(F29="",G29=""),"",ROUND(MOD(G29-F29,1)*1440,0))</f>
        <v/>
      </c>
      <c r="K29" s="32">
        <f>IF(I29="","",IF(I29&gt;LateMinutes,"Late",""))</f>
        <v/>
      </c>
      <c r="L29" s="29" t="n"/>
    </row>
    <row r="30">
      <c r="A30" s="27" t="n"/>
      <c r="B30" s="28" t="n"/>
      <c r="C30" s="29" t="n"/>
      <c r="D30" s="29" t="n"/>
      <c r="E30" s="30" t="n"/>
      <c r="F30" s="30" t="n"/>
      <c r="G30" s="30" t="n"/>
      <c r="H30" s="29" t="n"/>
      <c r="I30" s="31">
        <f>IF(OR(E30="",F30=""),"",ROUND(MOD(F30-E30,1)*1440,0))</f>
        <v/>
      </c>
      <c r="J30" s="31">
        <f>IF(OR(F30="",G30=""),"",ROUND(MOD(G30-F30,1)*1440,0))</f>
        <v/>
      </c>
      <c r="K30" s="32">
        <f>IF(I30="","",IF(I30&gt;LateMinutes,"Late",""))</f>
        <v/>
      </c>
      <c r="L30" s="29" t="n"/>
    </row>
    <row r="31">
      <c r="A31" s="27" t="n"/>
      <c r="B31" s="28" t="n"/>
      <c r="C31" s="29" t="n"/>
      <c r="D31" s="29" t="n"/>
      <c r="E31" s="30" t="n"/>
      <c r="F31" s="30" t="n"/>
      <c r="G31" s="30" t="n"/>
      <c r="H31" s="29" t="n"/>
      <c r="I31" s="31">
        <f>IF(OR(E31="",F31=""),"",ROUND(MOD(F31-E31,1)*1440,0))</f>
        <v/>
      </c>
      <c r="J31" s="31">
        <f>IF(OR(F31="",G31=""),"",ROUND(MOD(G31-F31,1)*1440,0))</f>
        <v/>
      </c>
      <c r="K31" s="32">
        <f>IF(I31="","",IF(I31&gt;LateMinutes,"Late",""))</f>
        <v/>
      </c>
      <c r="L31" s="29" t="n"/>
    </row>
    <row r="32">
      <c r="A32" s="27" t="n"/>
      <c r="B32" s="28" t="n"/>
      <c r="C32" s="29" t="n"/>
      <c r="D32" s="29" t="n"/>
      <c r="E32" s="30" t="n"/>
      <c r="F32" s="30" t="n"/>
      <c r="G32" s="30" t="n"/>
      <c r="H32" s="29" t="n"/>
      <c r="I32" s="31">
        <f>IF(OR(E32="",F32=""),"",ROUND(MOD(F32-E32,1)*1440,0))</f>
        <v/>
      </c>
      <c r="J32" s="31">
        <f>IF(OR(F32="",G32=""),"",ROUND(MOD(G32-F32,1)*1440,0))</f>
        <v/>
      </c>
      <c r="K32" s="32">
        <f>IF(I32="","",IF(I32&gt;LateMinutes,"Late",""))</f>
        <v/>
      </c>
      <c r="L32" s="29" t="n"/>
    </row>
    <row r="33">
      <c r="A33" s="27" t="n"/>
      <c r="B33" s="28" t="n"/>
      <c r="C33" s="29" t="n"/>
      <c r="D33" s="29" t="n"/>
      <c r="E33" s="30" t="n"/>
      <c r="F33" s="30" t="n"/>
      <c r="G33" s="30" t="n"/>
      <c r="H33" s="29" t="n"/>
      <c r="I33" s="31">
        <f>IF(OR(E33="",F33=""),"",ROUND(MOD(F33-E33,1)*1440,0))</f>
        <v/>
      </c>
      <c r="J33" s="31">
        <f>IF(OR(F33="",G33=""),"",ROUND(MOD(G33-F33,1)*1440,0))</f>
        <v/>
      </c>
      <c r="K33" s="32">
        <f>IF(I33="","",IF(I33&gt;LateMinutes,"Late",""))</f>
        <v/>
      </c>
      <c r="L33" s="29" t="n"/>
    </row>
    <row r="34">
      <c r="A34" s="27" t="n"/>
      <c r="B34" s="28" t="n"/>
      <c r="C34" s="29" t="n"/>
      <c r="D34" s="29" t="n"/>
      <c r="E34" s="30" t="n"/>
      <c r="F34" s="30" t="n"/>
      <c r="G34" s="30" t="n"/>
      <c r="H34" s="29" t="n"/>
      <c r="I34" s="31">
        <f>IF(OR(E34="",F34=""),"",ROUND(MOD(F34-E34,1)*1440,0))</f>
        <v/>
      </c>
      <c r="J34" s="31">
        <f>IF(OR(F34="",G34=""),"",ROUND(MOD(G34-F34,1)*1440,0))</f>
        <v/>
      </c>
      <c r="K34" s="32">
        <f>IF(I34="","",IF(I34&gt;LateMinutes,"Late",""))</f>
        <v/>
      </c>
      <c r="L34" s="29" t="n"/>
    </row>
    <row r="35">
      <c r="A35" s="27" t="n"/>
      <c r="B35" s="28" t="n"/>
      <c r="C35" s="29" t="n"/>
      <c r="D35" s="29" t="n"/>
      <c r="E35" s="30" t="n"/>
      <c r="F35" s="30" t="n"/>
      <c r="G35" s="30" t="n"/>
      <c r="H35" s="29" t="n"/>
      <c r="I35" s="31">
        <f>IF(OR(E35="",F35=""),"",ROUND(MOD(F35-E35,1)*1440,0))</f>
        <v/>
      </c>
      <c r="J35" s="31">
        <f>IF(OR(F35="",G35=""),"",ROUND(MOD(G35-F35,1)*1440,0))</f>
        <v/>
      </c>
      <c r="K35" s="32">
        <f>IF(I35="","",IF(I35&gt;LateMinutes,"Late",""))</f>
        <v/>
      </c>
      <c r="L35" s="29" t="n"/>
    </row>
    <row r="36">
      <c r="A36" s="27" t="n"/>
      <c r="B36" s="28" t="n"/>
      <c r="C36" s="29" t="n"/>
      <c r="D36" s="29" t="n"/>
      <c r="E36" s="30" t="n"/>
      <c r="F36" s="30" t="n"/>
      <c r="G36" s="30" t="n"/>
      <c r="H36" s="29" t="n"/>
      <c r="I36" s="31">
        <f>IF(OR(E36="",F36=""),"",ROUND(MOD(F36-E36,1)*1440,0))</f>
        <v/>
      </c>
      <c r="J36" s="31">
        <f>IF(OR(F36="",G36=""),"",ROUND(MOD(G36-F36,1)*1440,0))</f>
        <v/>
      </c>
      <c r="K36" s="32">
        <f>IF(I36="","",IF(I36&gt;LateMinutes,"Late",""))</f>
        <v/>
      </c>
      <c r="L36" s="29" t="n"/>
    </row>
    <row r="37">
      <c r="A37" s="27" t="n"/>
      <c r="B37" s="28" t="n"/>
      <c r="C37" s="29" t="n"/>
      <c r="D37" s="29" t="n"/>
      <c r="E37" s="30" t="n"/>
      <c r="F37" s="30" t="n"/>
      <c r="G37" s="30" t="n"/>
      <c r="H37" s="29" t="n"/>
      <c r="I37" s="31">
        <f>IF(OR(E37="",F37=""),"",ROUND(MOD(F37-E37,1)*1440,0))</f>
        <v/>
      </c>
      <c r="J37" s="31">
        <f>IF(OR(F37="",G37=""),"",ROUND(MOD(G37-F37,1)*1440,0))</f>
        <v/>
      </c>
      <c r="K37" s="32">
        <f>IF(I37="","",IF(I37&gt;LateMinutes,"Late",""))</f>
        <v/>
      </c>
      <c r="L37" s="29" t="n"/>
    </row>
    <row r="38">
      <c r="A38" s="27" t="n"/>
      <c r="B38" s="28" t="n"/>
      <c r="C38" s="29" t="n"/>
      <c r="D38" s="29" t="n"/>
      <c r="E38" s="30" t="n"/>
      <c r="F38" s="30" t="n"/>
      <c r="G38" s="30" t="n"/>
      <c r="H38" s="29" t="n"/>
      <c r="I38" s="31">
        <f>IF(OR(E38="",F38=""),"",ROUND(MOD(F38-E38,1)*1440,0))</f>
        <v/>
      </c>
      <c r="J38" s="31">
        <f>IF(OR(F38="",G38=""),"",ROUND(MOD(G38-F38,1)*1440,0))</f>
        <v/>
      </c>
      <c r="K38" s="32">
        <f>IF(I38="","",IF(I38&gt;LateMinutes,"Late",""))</f>
        <v/>
      </c>
      <c r="L38" s="29" t="n"/>
    </row>
    <row r="39">
      <c r="A39" s="27" t="n"/>
      <c r="B39" s="28" t="n"/>
      <c r="C39" s="29" t="n"/>
      <c r="D39" s="29" t="n"/>
      <c r="E39" s="30" t="n"/>
      <c r="F39" s="30" t="n"/>
      <c r="G39" s="30" t="n"/>
      <c r="H39" s="29" t="n"/>
      <c r="I39" s="31">
        <f>IF(OR(E39="",F39=""),"",ROUND(MOD(F39-E39,1)*1440,0))</f>
        <v/>
      </c>
      <c r="J39" s="31">
        <f>IF(OR(F39="",G39=""),"",ROUND(MOD(G39-F39,1)*1440,0))</f>
        <v/>
      </c>
      <c r="K39" s="32">
        <f>IF(I39="","",IF(I39&gt;LateMinutes,"Late",""))</f>
        <v/>
      </c>
      <c r="L39" s="29" t="n"/>
    </row>
    <row r="40">
      <c r="A40" s="27" t="n"/>
      <c r="B40" s="28" t="n"/>
      <c r="C40" s="29" t="n"/>
      <c r="D40" s="29" t="n"/>
      <c r="E40" s="30" t="n"/>
      <c r="F40" s="30" t="n"/>
      <c r="G40" s="30" t="n"/>
      <c r="H40" s="29" t="n"/>
      <c r="I40" s="31">
        <f>IF(OR(E40="",F40=""),"",ROUND(MOD(F40-E40,1)*1440,0))</f>
        <v/>
      </c>
      <c r="J40" s="31">
        <f>IF(OR(F40="",G40=""),"",ROUND(MOD(G40-F40,1)*1440,0))</f>
        <v/>
      </c>
      <c r="K40" s="32">
        <f>IF(I40="","",IF(I40&gt;LateMinutes,"Late",""))</f>
        <v/>
      </c>
      <c r="L40" s="29" t="n"/>
    </row>
    <row r="41">
      <c r="A41" s="27" t="n"/>
      <c r="B41" s="28" t="n"/>
      <c r="C41" s="29" t="n"/>
      <c r="D41" s="29" t="n"/>
      <c r="E41" s="30" t="n"/>
      <c r="F41" s="30" t="n"/>
      <c r="G41" s="30" t="n"/>
      <c r="H41" s="29" t="n"/>
      <c r="I41" s="31">
        <f>IF(OR(E41="",F41=""),"",ROUND(MOD(F41-E41,1)*1440,0))</f>
        <v/>
      </c>
      <c r="J41" s="31">
        <f>IF(OR(F41="",G41=""),"",ROUND(MOD(G41-F41,1)*1440,0))</f>
        <v/>
      </c>
      <c r="K41" s="32">
        <f>IF(I41="","",IF(I41&gt;LateMinutes,"Late",""))</f>
        <v/>
      </c>
      <c r="L41" s="29" t="n"/>
    </row>
    <row r="42">
      <c r="A42" s="27" t="n"/>
      <c r="B42" s="28" t="n"/>
      <c r="C42" s="29" t="n"/>
      <c r="D42" s="29" t="n"/>
      <c r="E42" s="30" t="n"/>
      <c r="F42" s="30" t="n"/>
      <c r="G42" s="30" t="n"/>
      <c r="H42" s="29" t="n"/>
      <c r="I42" s="31">
        <f>IF(OR(E42="",F42=""),"",ROUND(MOD(F42-E42,1)*1440,0))</f>
        <v/>
      </c>
      <c r="J42" s="31">
        <f>IF(OR(F42="",G42=""),"",ROUND(MOD(G42-F42,1)*1440,0))</f>
        <v/>
      </c>
      <c r="K42" s="32">
        <f>IF(I42="","",IF(I42&gt;LateMinutes,"Late",""))</f>
        <v/>
      </c>
      <c r="L42" s="29" t="n"/>
    </row>
    <row r="43">
      <c r="A43" s="27" t="n"/>
      <c r="B43" s="28" t="n"/>
      <c r="C43" s="29" t="n"/>
      <c r="D43" s="29" t="n"/>
      <c r="E43" s="30" t="n"/>
      <c r="F43" s="30" t="n"/>
      <c r="G43" s="30" t="n"/>
      <c r="H43" s="29" t="n"/>
      <c r="I43" s="31">
        <f>IF(OR(E43="",F43=""),"",ROUND(MOD(F43-E43,1)*1440,0))</f>
        <v/>
      </c>
      <c r="J43" s="31">
        <f>IF(OR(F43="",G43=""),"",ROUND(MOD(G43-F43,1)*1440,0))</f>
        <v/>
      </c>
      <c r="K43" s="32">
        <f>IF(I43="","",IF(I43&gt;LateMinutes,"Late",""))</f>
        <v/>
      </c>
      <c r="L43" s="29" t="n"/>
    </row>
    <row r="44">
      <c r="A44" s="27" t="n"/>
      <c r="B44" s="28" t="n"/>
      <c r="C44" s="29" t="n"/>
      <c r="D44" s="29" t="n"/>
      <c r="E44" s="30" t="n"/>
      <c r="F44" s="30" t="n"/>
      <c r="G44" s="30" t="n"/>
      <c r="H44" s="29" t="n"/>
      <c r="I44" s="31">
        <f>IF(OR(E44="",F44=""),"",ROUND(MOD(F44-E44,1)*1440,0))</f>
        <v/>
      </c>
      <c r="J44" s="31">
        <f>IF(OR(F44="",G44=""),"",ROUND(MOD(G44-F44,1)*1440,0))</f>
        <v/>
      </c>
      <c r="K44" s="32">
        <f>IF(I44="","",IF(I44&gt;LateMinutes,"Late",""))</f>
        <v/>
      </c>
      <c r="L44" s="29" t="n"/>
    </row>
    <row r="45">
      <c r="A45" s="27" t="n"/>
      <c r="B45" s="28" t="n"/>
      <c r="C45" s="29" t="n"/>
      <c r="D45" s="29" t="n"/>
      <c r="E45" s="30" t="n"/>
      <c r="F45" s="30" t="n"/>
      <c r="G45" s="30" t="n"/>
      <c r="H45" s="29" t="n"/>
      <c r="I45" s="31">
        <f>IF(OR(E45="",F45=""),"",ROUND(MOD(F45-E45,1)*1440,0))</f>
        <v/>
      </c>
      <c r="J45" s="31">
        <f>IF(OR(F45="",G45=""),"",ROUND(MOD(G45-F45,1)*1440,0))</f>
        <v/>
      </c>
      <c r="K45" s="32">
        <f>IF(I45="","",IF(I45&gt;LateMinutes,"Late",""))</f>
        <v/>
      </c>
      <c r="L45" s="29" t="n"/>
    </row>
    <row r="46">
      <c r="A46" s="27" t="n"/>
      <c r="B46" s="28" t="n"/>
      <c r="C46" s="29" t="n"/>
      <c r="D46" s="29" t="n"/>
      <c r="E46" s="30" t="n"/>
      <c r="F46" s="30" t="n"/>
      <c r="G46" s="30" t="n"/>
      <c r="H46" s="29" t="n"/>
      <c r="I46" s="31">
        <f>IF(OR(E46="",F46=""),"",ROUND(MOD(F46-E46,1)*1440,0))</f>
        <v/>
      </c>
      <c r="J46" s="31">
        <f>IF(OR(F46="",G46=""),"",ROUND(MOD(G46-F46,1)*1440,0))</f>
        <v/>
      </c>
      <c r="K46" s="32">
        <f>IF(I46="","",IF(I46&gt;LateMinutes,"Late",""))</f>
        <v/>
      </c>
      <c r="L46" s="29" t="n"/>
    </row>
    <row r="47">
      <c r="A47" s="27" t="n"/>
      <c r="B47" s="28" t="n"/>
      <c r="C47" s="29" t="n"/>
      <c r="D47" s="29" t="n"/>
      <c r="E47" s="30" t="n"/>
      <c r="F47" s="30" t="n"/>
      <c r="G47" s="30" t="n"/>
      <c r="H47" s="29" t="n"/>
      <c r="I47" s="31">
        <f>IF(OR(E47="",F47=""),"",ROUND(MOD(F47-E47,1)*1440,0))</f>
        <v/>
      </c>
      <c r="J47" s="31">
        <f>IF(OR(F47="",G47=""),"",ROUND(MOD(G47-F47,1)*1440,0))</f>
        <v/>
      </c>
      <c r="K47" s="32">
        <f>IF(I47="","",IF(I47&gt;LateMinutes,"Late",""))</f>
        <v/>
      </c>
      <c r="L47" s="29" t="n"/>
    </row>
    <row r="48">
      <c r="A48" s="27" t="n"/>
      <c r="B48" s="28" t="n"/>
      <c r="C48" s="29" t="n"/>
      <c r="D48" s="29" t="n"/>
      <c r="E48" s="30" t="n"/>
      <c r="F48" s="30" t="n"/>
      <c r="G48" s="30" t="n"/>
      <c r="H48" s="29" t="n"/>
      <c r="I48" s="31">
        <f>IF(OR(E48="",F48=""),"",ROUND(MOD(F48-E48,1)*1440,0))</f>
        <v/>
      </c>
      <c r="J48" s="31">
        <f>IF(OR(F48="",G48=""),"",ROUND(MOD(G48-F48,1)*1440,0))</f>
        <v/>
      </c>
      <c r="K48" s="32">
        <f>IF(I48="","",IF(I48&gt;LateMinutes,"Late",""))</f>
        <v/>
      </c>
      <c r="L48" s="29" t="n"/>
    </row>
    <row r="49">
      <c r="A49" s="27" t="n"/>
      <c r="B49" s="28" t="n"/>
      <c r="C49" s="29" t="n"/>
      <c r="D49" s="29" t="n"/>
      <c r="E49" s="30" t="n"/>
      <c r="F49" s="30" t="n"/>
      <c r="G49" s="30" t="n"/>
      <c r="H49" s="29" t="n"/>
      <c r="I49" s="31">
        <f>IF(OR(E49="",F49=""),"",ROUND(MOD(F49-E49,1)*1440,0))</f>
        <v/>
      </c>
      <c r="J49" s="31">
        <f>IF(OR(F49="",G49=""),"",ROUND(MOD(G49-F49,1)*1440,0))</f>
        <v/>
      </c>
      <c r="K49" s="32">
        <f>IF(I49="","",IF(I49&gt;LateMinutes,"Late",""))</f>
        <v/>
      </c>
      <c r="L49" s="29" t="n"/>
    </row>
    <row r="50">
      <c r="A50" s="27" t="n"/>
      <c r="B50" s="28" t="n"/>
      <c r="C50" s="29" t="n"/>
      <c r="D50" s="29" t="n"/>
      <c r="E50" s="30" t="n"/>
      <c r="F50" s="30" t="n"/>
      <c r="G50" s="30" t="n"/>
      <c r="H50" s="29" t="n"/>
      <c r="I50" s="31">
        <f>IF(OR(E50="",F50=""),"",ROUND(MOD(F50-E50,1)*1440,0))</f>
        <v/>
      </c>
      <c r="J50" s="31">
        <f>IF(OR(F50="",G50=""),"",ROUND(MOD(G50-F50,1)*1440,0))</f>
        <v/>
      </c>
      <c r="K50" s="32">
        <f>IF(I50="","",IF(I50&gt;LateMinutes,"Late",""))</f>
        <v/>
      </c>
      <c r="L50" s="29" t="n"/>
    </row>
    <row r="51">
      <c r="A51" s="27" t="n"/>
      <c r="B51" s="28" t="n"/>
      <c r="C51" s="29" t="n"/>
      <c r="D51" s="29" t="n"/>
      <c r="E51" s="30" t="n"/>
      <c r="F51" s="30" t="n"/>
      <c r="G51" s="30" t="n"/>
      <c r="H51" s="29" t="n"/>
      <c r="I51" s="31">
        <f>IF(OR(E51="",F51=""),"",ROUND(MOD(F51-E51,1)*1440,0))</f>
        <v/>
      </c>
      <c r="J51" s="31">
        <f>IF(OR(F51="",G51=""),"",ROUND(MOD(G51-F51,1)*1440,0))</f>
        <v/>
      </c>
      <c r="K51" s="32">
        <f>IF(I51="","",IF(I51&gt;LateMinutes,"Late",""))</f>
        <v/>
      </c>
      <c r="L51" s="29" t="n"/>
    </row>
    <row r="52">
      <c r="A52" s="27" t="n"/>
      <c r="B52" s="28" t="n"/>
      <c r="C52" s="29" t="n"/>
      <c r="D52" s="29" t="n"/>
      <c r="E52" s="30" t="n"/>
      <c r="F52" s="30" t="n"/>
      <c r="G52" s="30" t="n"/>
      <c r="H52" s="29" t="n"/>
      <c r="I52" s="31">
        <f>IF(OR(E52="",F52=""),"",ROUND(MOD(F52-E52,1)*1440,0))</f>
        <v/>
      </c>
      <c r="J52" s="31">
        <f>IF(OR(F52="",G52=""),"",ROUND(MOD(G52-F52,1)*1440,0))</f>
        <v/>
      </c>
      <c r="K52" s="32">
        <f>IF(I52="","",IF(I52&gt;LateMinutes,"Late",""))</f>
        <v/>
      </c>
      <c r="L52" s="29" t="n"/>
    </row>
    <row r="53">
      <c r="A53" s="27" t="n"/>
      <c r="B53" s="28" t="n"/>
      <c r="C53" s="29" t="n"/>
      <c r="D53" s="29" t="n"/>
      <c r="E53" s="30" t="n"/>
      <c r="F53" s="30" t="n"/>
      <c r="G53" s="30" t="n"/>
      <c r="H53" s="29" t="n"/>
      <c r="I53" s="31">
        <f>IF(OR(E53="",F53=""),"",ROUND(MOD(F53-E53,1)*1440,0))</f>
        <v/>
      </c>
      <c r="J53" s="31">
        <f>IF(OR(F53="",G53=""),"",ROUND(MOD(G53-F53,1)*1440,0))</f>
        <v/>
      </c>
      <c r="K53" s="32">
        <f>IF(I53="","",IF(I53&gt;LateMinutes,"Late",""))</f>
        <v/>
      </c>
      <c r="L53" s="29" t="n"/>
    </row>
    <row r="54">
      <c r="A54" s="27" t="n"/>
      <c r="B54" s="28" t="n"/>
      <c r="C54" s="29" t="n"/>
      <c r="D54" s="29" t="n"/>
      <c r="E54" s="30" t="n"/>
      <c r="F54" s="30" t="n"/>
      <c r="G54" s="30" t="n"/>
      <c r="H54" s="29" t="n"/>
      <c r="I54" s="31">
        <f>IF(OR(E54="",F54=""),"",ROUND(MOD(F54-E54,1)*1440,0))</f>
        <v/>
      </c>
      <c r="J54" s="31">
        <f>IF(OR(F54="",G54=""),"",ROUND(MOD(G54-F54,1)*1440,0))</f>
        <v/>
      </c>
      <c r="K54" s="32">
        <f>IF(I54="","",IF(I54&gt;LateMinutes,"Late",""))</f>
        <v/>
      </c>
      <c r="L54" s="29" t="n"/>
    </row>
    <row r="55">
      <c r="A55" s="27" t="n"/>
      <c r="B55" s="28" t="n"/>
      <c r="C55" s="29" t="n"/>
      <c r="D55" s="29" t="n"/>
      <c r="E55" s="30" t="n"/>
      <c r="F55" s="30" t="n"/>
      <c r="G55" s="30" t="n"/>
      <c r="H55" s="29" t="n"/>
      <c r="I55" s="31">
        <f>IF(OR(E55="",F55=""),"",ROUND(MOD(F55-E55,1)*1440,0))</f>
        <v/>
      </c>
      <c r="J55" s="31">
        <f>IF(OR(F55="",G55=""),"",ROUND(MOD(G55-F55,1)*1440,0))</f>
        <v/>
      </c>
      <c r="K55" s="32">
        <f>IF(I55="","",IF(I55&gt;LateMinutes,"Late",""))</f>
        <v/>
      </c>
      <c r="L55" s="29" t="n"/>
    </row>
    <row r="56">
      <c r="A56" s="27" t="n"/>
      <c r="B56" s="28" t="n"/>
      <c r="C56" s="29" t="n"/>
      <c r="D56" s="29" t="n"/>
      <c r="E56" s="30" t="n"/>
      <c r="F56" s="30" t="n"/>
      <c r="G56" s="30" t="n"/>
      <c r="H56" s="29" t="n"/>
      <c r="I56" s="31">
        <f>IF(OR(E56="",F56=""),"",ROUND(MOD(F56-E56,1)*1440,0))</f>
        <v/>
      </c>
      <c r="J56" s="31">
        <f>IF(OR(F56="",G56=""),"",ROUND(MOD(G56-F56,1)*1440,0))</f>
        <v/>
      </c>
      <c r="K56" s="32">
        <f>IF(I56="","",IF(I56&gt;LateMinutes,"Late",""))</f>
        <v/>
      </c>
      <c r="L56" s="29" t="n"/>
    </row>
    <row r="57">
      <c r="A57" s="27" t="n"/>
      <c r="B57" s="28" t="n"/>
      <c r="C57" s="29" t="n"/>
      <c r="D57" s="29" t="n"/>
      <c r="E57" s="30" t="n"/>
      <c r="F57" s="30" t="n"/>
      <c r="G57" s="30" t="n"/>
      <c r="H57" s="29" t="n"/>
      <c r="I57" s="31">
        <f>IF(OR(E57="",F57=""),"",ROUND(MOD(F57-E57,1)*1440,0))</f>
        <v/>
      </c>
      <c r="J57" s="31">
        <f>IF(OR(F57="",G57=""),"",ROUND(MOD(G57-F57,1)*1440,0))</f>
        <v/>
      </c>
      <c r="K57" s="32">
        <f>IF(I57="","",IF(I57&gt;LateMinutes,"Late",""))</f>
        <v/>
      </c>
      <c r="L57" s="29" t="n"/>
    </row>
    <row r="58">
      <c r="A58" s="27" t="n"/>
      <c r="B58" s="28" t="n"/>
      <c r="C58" s="29" t="n"/>
      <c r="D58" s="29" t="n"/>
      <c r="E58" s="30" t="n"/>
      <c r="F58" s="30" t="n"/>
      <c r="G58" s="30" t="n"/>
      <c r="H58" s="29" t="n"/>
      <c r="I58" s="31">
        <f>IF(OR(E58="",F58=""),"",ROUND(MOD(F58-E58,1)*1440,0))</f>
        <v/>
      </c>
      <c r="J58" s="31">
        <f>IF(OR(F58="",G58=""),"",ROUND(MOD(G58-F58,1)*1440,0))</f>
        <v/>
      </c>
      <c r="K58" s="32">
        <f>IF(I58="","",IF(I58&gt;LateMinutes,"Late",""))</f>
        <v/>
      </c>
      <c r="L58" s="29" t="n"/>
    </row>
    <row r="59">
      <c r="A59" s="27" t="n"/>
      <c r="B59" s="28" t="n"/>
      <c r="C59" s="29" t="n"/>
      <c r="D59" s="29" t="n"/>
      <c r="E59" s="30" t="n"/>
      <c r="F59" s="30" t="n"/>
      <c r="G59" s="30" t="n"/>
      <c r="H59" s="29" t="n"/>
      <c r="I59" s="31">
        <f>IF(OR(E59="",F59=""),"",ROUND(MOD(F59-E59,1)*1440,0))</f>
        <v/>
      </c>
      <c r="J59" s="31">
        <f>IF(OR(F59="",G59=""),"",ROUND(MOD(G59-F59,1)*1440,0))</f>
        <v/>
      </c>
      <c r="K59" s="32">
        <f>IF(I59="","",IF(I59&gt;LateMinutes,"Late",""))</f>
        <v/>
      </c>
      <c r="L59" s="29" t="n"/>
    </row>
    <row r="60">
      <c r="A60" s="27" t="n"/>
      <c r="B60" s="28" t="n"/>
      <c r="C60" s="29" t="n"/>
      <c r="D60" s="29" t="n"/>
      <c r="E60" s="30" t="n"/>
      <c r="F60" s="30" t="n"/>
      <c r="G60" s="30" t="n"/>
      <c r="H60" s="29" t="n"/>
      <c r="I60" s="31">
        <f>IF(OR(E60="",F60=""),"",ROUND(MOD(F60-E60,1)*1440,0))</f>
        <v/>
      </c>
      <c r="J60" s="31">
        <f>IF(OR(F60="",G60=""),"",ROUND(MOD(G60-F60,1)*1440,0))</f>
        <v/>
      </c>
      <c r="K60" s="32">
        <f>IF(I60="","",IF(I60&gt;LateMinutes,"Late",""))</f>
        <v/>
      </c>
      <c r="L60" s="29" t="n"/>
    </row>
    <row r="61">
      <c r="A61" s="27" t="n"/>
      <c r="B61" s="28" t="n"/>
      <c r="C61" s="29" t="n"/>
      <c r="D61" s="29" t="n"/>
      <c r="E61" s="30" t="n"/>
      <c r="F61" s="30" t="n"/>
      <c r="G61" s="30" t="n"/>
      <c r="H61" s="29" t="n"/>
      <c r="I61" s="31">
        <f>IF(OR(E61="",F61=""),"",ROUND(MOD(F61-E61,1)*1440,0))</f>
        <v/>
      </c>
      <c r="J61" s="31">
        <f>IF(OR(F61="",G61=""),"",ROUND(MOD(G61-F61,1)*1440,0))</f>
        <v/>
      </c>
      <c r="K61" s="32">
        <f>IF(I61="","",IF(I61&gt;LateMinutes,"Late",""))</f>
        <v/>
      </c>
      <c r="L61" s="29" t="n"/>
    </row>
    <row r="62">
      <c r="A62" s="27" t="n"/>
      <c r="B62" s="28" t="n"/>
      <c r="C62" s="29" t="n"/>
      <c r="D62" s="29" t="n"/>
      <c r="E62" s="30" t="n"/>
      <c r="F62" s="30" t="n"/>
      <c r="G62" s="30" t="n"/>
      <c r="H62" s="29" t="n"/>
      <c r="I62" s="31">
        <f>IF(OR(E62="",F62=""),"",ROUND(MOD(F62-E62,1)*1440,0))</f>
        <v/>
      </c>
      <c r="J62" s="31">
        <f>IF(OR(F62="",G62=""),"",ROUND(MOD(G62-F62,1)*1440,0))</f>
        <v/>
      </c>
      <c r="K62" s="32">
        <f>IF(I62="","",IF(I62&gt;LateMinutes,"Late",""))</f>
        <v/>
      </c>
      <c r="L62" s="29" t="n"/>
    </row>
    <row r="63">
      <c r="A63" s="27" t="n"/>
      <c r="B63" s="28" t="n"/>
      <c r="C63" s="29" t="n"/>
      <c r="D63" s="29" t="n"/>
      <c r="E63" s="30" t="n"/>
      <c r="F63" s="30" t="n"/>
      <c r="G63" s="30" t="n"/>
      <c r="H63" s="29" t="n"/>
      <c r="I63" s="31">
        <f>IF(OR(E63="",F63=""),"",ROUND(MOD(F63-E63,1)*1440,0))</f>
        <v/>
      </c>
      <c r="J63" s="31">
        <f>IF(OR(F63="",G63=""),"",ROUND(MOD(G63-F63,1)*1440,0))</f>
        <v/>
      </c>
      <c r="K63" s="32">
        <f>IF(I63="","",IF(I63&gt;LateMinutes,"Late",""))</f>
        <v/>
      </c>
      <c r="L63" s="29" t="n"/>
    </row>
    <row r="64">
      <c r="A64" s="27" t="n"/>
      <c r="B64" s="28" t="n"/>
      <c r="C64" s="29" t="n"/>
      <c r="D64" s="29" t="n"/>
      <c r="E64" s="30" t="n"/>
      <c r="F64" s="30" t="n"/>
      <c r="G64" s="30" t="n"/>
      <c r="H64" s="29" t="n"/>
      <c r="I64" s="31">
        <f>IF(OR(E64="",F64=""),"",ROUND(MOD(F64-E64,1)*1440,0))</f>
        <v/>
      </c>
      <c r="J64" s="31">
        <f>IF(OR(F64="",G64=""),"",ROUND(MOD(G64-F64,1)*1440,0))</f>
        <v/>
      </c>
      <c r="K64" s="32">
        <f>IF(I64="","",IF(I64&gt;LateMinutes,"Late",""))</f>
        <v/>
      </c>
      <c r="L64" s="29" t="n"/>
    </row>
    <row r="65">
      <c r="A65" s="27" t="n"/>
      <c r="B65" s="28" t="n"/>
      <c r="C65" s="29" t="n"/>
      <c r="D65" s="29" t="n"/>
      <c r="E65" s="30" t="n"/>
      <c r="F65" s="30" t="n"/>
      <c r="G65" s="30" t="n"/>
      <c r="H65" s="29" t="n"/>
      <c r="I65" s="31">
        <f>IF(OR(E65="",F65=""),"",ROUND(MOD(F65-E65,1)*1440,0))</f>
        <v/>
      </c>
      <c r="J65" s="31">
        <f>IF(OR(F65="",G65=""),"",ROUND(MOD(G65-F65,1)*1440,0))</f>
        <v/>
      </c>
      <c r="K65" s="32">
        <f>IF(I65="","",IF(I65&gt;LateMinutes,"Late",""))</f>
        <v/>
      </c>
      <c r="L65" s="29" t="n"/>
    </row>
    <row r="66">
      <c r="A66" s="27" t="n"/>
      <c r="B66" s="28" t="n"/>
      <c r="C66" s="29" t="n"/>
      <c r="D66" s="29" t="n"/>
      <c r="E66" s="30" t="n"/>
      <c r="F66" s="30" t="n"/>
      <c r="G66" s="30" t="n"/>
      <c r="H66" s="29" t="n"/>
      <c r="I66" s="31">
        <f>IF(OR(E66="",F66=""),"",ROUND(MOD(F66-E66,1)*1440,0))</f>
        <v/>
      </c>
      <c r="J66" s="31">
        <f>IF(OR(F66="",G66=""),"",ROUND(MOD(G66-F66,1)*1440,0))</f>
        <v/>
      </c>
      <c r="K66" s="32">
        <f>IF(I66="","",IF(I66&gt;LateMinutes,"Late",""))</f>
        <v/>
      </c>
      <c r="L66" s="29" t="n"/>
    </row>
    <row r="67">
      <c r="A67" s="27" t="n"/>
      <c r="B67" s="28" t="n"/>
      <c r="C67" s="29" t="n"/>
      <c r="D67" s="29" t="n"/>
      <c r="E67" s="30" t="n"/>
      <c r="F67" s="30" t="n"/>
      <c r="G67" s="30" t="n"/>
      <c r="H67" s="29" t="n"/>
      <c r="I67" s="31">
        <f>IF(OR(E67="",F67=""),"",ROUND(MOD(F67-E67,1)*1440,0))</f>
        <v/>
      </c>
      <c r="J67" s="31">
        <f>IF(OR(F67="",G67=""),"",ROUND(MOD(G67-F67,1)*1440,0))</f>
        <v/>
      </c>
      <c r="K67" s="32">
        <f>IF(I67="","",IF(I67&gt;LateMinutes,"Late",""))</f>
        <v/>
      </c>
      <c r="L67" s="29" t="n"/>
    </row>
    <row r="68">
      <c r="A68" s="27" t="n"/>
      <c r="B68" s="28" t="n"/>
      <c r="C68" s="29" t="n"/>
      <c r="D68" s="29" t="n"/>
      <c r="E68" s="30" t="n"/>
      <c r="F68" s="30" t="n"/>
      <c r="G68" s="30" t="n"/>
      <c r="H68" s="29" t="n"/>
      <c r="I68" s="31">
        <f>IF(OR(E68="",F68=""),"",ROUND(MOD(F68-E68,1)*1440,0))</f>
        <v/>
      </c>
      <c r="J68" s="31">
        <f>IF(OR(F68="",G68=""),"",ROUND(MOD(G68-F68,1)*1440,0))</f>
        <v/>
      </c>
      <c r="K68" s="32">
        <f>IF(I68="","",IF(I68&gt;LateMinutes,"Late",""))</f>
        <v/>
      </c>
      <c r="L68" s="29" t="n"/>
    </row>
    <row r="69">
      <c r="A69" s="27" t="n"/>
      <c r="B69" s="28" t="n"/>
      <c r="C69" s="29" t="n"/>
      <c r="D69" s="29" t="n"/>
      <c r="E69" s="30" t="n"/>
      <c r="F69" s="30" t="n"/>
      <c r="G69" s="30" t="n"/>
      <c r="H69" s="29" t="n"/>
      <c r="I69" s="31">
        <f>IF(OR(E69="",F69=""),"",ROUND(MOD(F69-E69,1)*1440,0))</f>
        <v/>
      </c>
      <c r="J69" s="31">
        <f>IF(OR(F69="",G69=""),"",ROUND(MOD(G69-F69,1)*1440,0))</f>
        <v/>
      </c>
      <c r="K69" s="32">
        <f>IF(I69="","",IF(I69&gt;LateMinutes,"Late",""))</f>
        <v/>
      </c>
      <c r="L69" s="29" t="n"/>
    </row>
    <row r="70">
      <c r="A70" s="27" t="n"/>
      <c r="B70" s="28" t="n"/>
      <c r="C70" s="29" t="n"/>
      <c r="D70" s="29" t="n"/>
      <c r="E70" s="30" t="n"/>
      <c r="F70" s="30" t="n"/>
      <c r="G70" s="30" t="n"/>
      <c r="H70" s="29" t="n"/>
      <c r="I70" s="31">
        <f>IF(OR(E70="",F70=""),"",ROUND(MOD(F70-E70,1)*1440,0))</f>
        <v/>
      </c>
      <c r="J70" s="31">
        <f>IF(OR(F70="",G70=""),"",ROUND(MOD(G70-F70,1)*1440,0))</f>
        <v/>
      </c>
      <c r="K70" s="32">
        <f>IF(I70="","",IF(I70&gt;LateMinutes,"Late",""))</f>
        <v/>
      </c>
      <c r="L70" s="29" t="n"/>
    </row>
    <row r="71">
      <c r="A71" s="27" t="n"/>
      <c r="B71" s="28" t="n"/>
      <c r="C71" s="29" t="n"/>
      <c r="D71" s="29" t="n"/>
      <c r="E71" s="30" t="n"/>
      <c r="F71" s="30" t="n"/>
      <c r="G71" s="30" t="n"/>
      <c r="H71" s="29" t="n"/>
      <c r="I71" s="31">
        <f>IF(OR(E71="",F71=""),"",ROUND(MOD(F71-E71,1)*1440,0))</f>
        <v/>
      </c>
      <c r="J71" s="31">
        <f>IF(OR(F71="",G71=""),"",ROUND(MOD(G71-F71,1)*1440,0))</f>
        <v/>
      </c>
      <c r="K71" s="32">
        <f>IF(I71="","",IF(I71&gt;LateMinutes,"Late",""))</f>
        <v/>
      </c>
      <c r="L71" s="29" t="n"/>
    </row>
    <row r="72">
      <c r="A72" s="27" t="n"/>
      <c r="B72" s="28" t="n"/>
      <c r="C72" s="29" t="n"/>
      <c r="D72" s="29" t="n"/>
      <c r="E72" s="30" t="n"/>
      <c r="F72" s="30" t="n"/>
      <c r="G72" s="30" t="n"/>
      <c r="H72" s="29" t="n"/>
      <c r="I72" s="31">
        <f>IF(OR(E72="",F72=""),"",ROUND(MOD(F72-E72,1)*1440,0))</f>
        <v/>
      </c>
      <c r="J72" s="31">
        <f>IF(OR(F72="",G72=""),"",ROUND(MOD(G72-F72,1)*1440,0))</f>
        <v/>
      </c>
      <c r="K72" s="32">
        <f>IF(I72="","",IF(I72&gt;LateMinutes,"Late",""))</f>
        <v/>
      </c>
      <c r="L72" s="29" t="n"/>
    </row>
    <row r="73">
      <c r="A73" s="27" t="n"/>
      <c r="B73" s="28" t="n"/>
      <c r="C73" s="29" t="n"/>
      <c r="D73" s="29" t="n"/>
      <c r="E73" s="30" t="n"/>
      <c r="F73" s="30" t="n"/>
      <c r="G73" s="30" t="n"/>
      <c r="H73" s="29" t="n"/>
      <c r="I73" s="31">
        <f>IF(OR(E73="",F73=""),"",ROUND(MOD(F73-E73,1)*1440,0))</f>
        <v/>
      </c>
      <c r="J73" s="31">
        <f>IF(OR(F73="",G73=""),"",ROUND(MOD(G73-F73,1)*1440,0))</f>
        <v/>
      </c>
      <c r="K73" s="32">
        <f>IF(I73="","",IF(I73&gt;LateMinutes,"Late",""))</f>
        <v/>
      </c>
      <c r="L73" s="29" t="n"/>
    </row>
    <row r="74">
      <c r="A74" s="27" t="n"/>
      <c r="B74" s="28" t="n"/>
      <c r="C74" s="29" t="n"/>
      <c r="D74" s="29" t="n"/>
      <c r="E74" s="30" t="n"/>
      <c r="F74" s="30" t="n"/>
      <c r="G74" s="30" t="n"/>
      <c r="H74" s="29" t="n"/>
      <c r="I74" s="31">
        <f>IF(OR(E74="",F74=""),"",ROUND(MOD(F74-E74,1)*1440,0))</f>
        <v/>
      </c>
      <c r="J74" s="31">
        <f>IF(OR(F74="",G74=""),"",ROUND(MOD(G74-F74,1)*1440,0))</f>
        <v/>
      </c>
      <c r="K74" s="32">
        <f>IF(I74="","",IF(I74&gt;LateMinutes,"Late",""))</f>
        <v/>
      </c>
      <c r="L74" s="29" t="n"/>
    </row>
    <row r="75">
      <c r="A75" s="27" t="n"/>
      <c r="B75" s="28" t="n"/>
      <c r="C75" s="29" t="n"/>
      <c r="D75" s="29" t="n"/>
      <c r="E75" s="30" t="n"/>
      <c r="F75" s="30" t="n"/>
      <c r="G75" s="30" t="n"/>
      <c r="H75" s="29" t="n"/>
      <c r="I75" s="31">
        <f>IF(OR(E75="",F75=""),"",ROUND(MOD(F75-E75,1)*1440,0))</f>
        <v/>
      </c>
      <c r="J75" s="31">
        <f>IF(OR(F75="",G75=""),"",ROUND(MOD(G75-F75,1)*1440,0))</f>
        <v/>
      </c>
      <c r="K75" s="32">
        <f>IF(I75="","",IF(I75&gt;LateMinutes,"Late",""))</f>
        <v/>
      </c>
      <c r="L75" s="29" t="n"/>
    </row>
    <row r="76">
      <c r="A76" s="27" t="n"/>
      <c r="B76" s="28" t="n"/>
      <c r="C76" s="29" t="n"/>
      <c r="D76" s="29" t="n"/>
      <c r="E76" s="30" t="n"/>
      <c r="F76" s="30" t="n"/>
      <c r="G76" s="30" t="n"/>
      <c r="H76" s="29" t="n"/>
      <c r="I76" s="31">
        <f>IF(OR(E76="",F76=""),"",ROUND(MOD(F76-E76,1)*1440,0))</f>
        <v/>
      </c>
      <c r="J76" s="31">
        <f>IF(OR(F76="",G76=""),"",ROUND(MOD(G76-F76,1)*1440,0))</f>
        <v/>
      </c>
      <c r="K76" s="32">
        <f>IF(I76="","",IF(I76&gt;LateMinutes,"Late",""))</f>
        <v/>
      </c>
      <c r="L76" s="29" t="n"/>
    </row>
    <row r="77">
      <c r="A77" s="27" t="n"/>
      <c r="B77" s="28" t="n"/>
      <c r="C77" s="29" t="n"/>
      <c r="D77" s="29" t="n"/>
      <c r="E77" s="30" t="n"/>
      <c r="F77" s="30" t="n"/>
      <c r="G77" s="30" t="n"/>
      <c r="H77" s="29" t="n"/>
      <c r="I77" s="31">
        <f>IF(OR(E77="",F77=""),"",ROUND(MOD(F77-E77,1)*1440,0))</f>
        <v/>
      </c>
      <c r="J77" s="31">
        <f>IF(OR(F77="",G77=""),"",ROUND(MOD(G77-F77,1)*1440,0))</f>
        <v/>
      </c>
      <c r="K77" s="32">
        <f>IF(I77="","",IF(I77&gt;LateMinutes,"Late",""))</f>
        <v/>
      </c>
      <c r="L77" s="29" t="n"/>
    </row>
    <row r="78">
      <c r="A78" s="27" t="n"/>
      <c r="B78" s="28" t="n"/>
      <c r="C78" s="29" t="n"/>
      <c r="D78" s="29" t="n"/>
      <c r="E78" s="30" t="n"/>
      <c r="F78" s="30" t="n"/>
      <c r="G78" s="30" t="n"/>
      <c r="H78" s="29" t="n"/>
      <c r="I78" s="31">
        <f>IF(OR(E78="",F78=""),"",ROUND(MOD(F78-E78,1)*1440,0))</f>
        <v/>
      </c>
      <c r="J78" s="31">
        <f>IF(OR(F78="",G78=""),"",ROUND(MOD(G78-F78,1)*1440,0))</f>
        <v/>
      </c>
      <c r="K78" s="32">
        <f>IF(I78="","",IF(I78&gt;LateMinutes,"Late",""))</f>
        <v/>
      </c>
      <c r="L78" s="29" t="n"/>
    </row>
    <row r="79">
      <c r="A79" s="27" t="n"/>
      <c r="B79" s="28" t="n"/>
      <c r="C79" s="29" t="n"/>
      <c r="D79" s="29" t="n"/>
      <c r="E79" s="30" t="n"/>
      <c r="F79" s="30" t="n"/>
      <c r="G79" s="30" t="n"/>
      <c r="H79" s="29" t="n"/>
      <c r="I79" s="31">
        <f>IF(OR(E79="",F79=""),"",ROUND(MOD(F79-E79,1)*1440,0))</f>
        <v/>
      </c>
      <c r="J79" s="31">
        <f>IF(OR(F79="",G79=""),"",ROUND(MOD(G79-F79,1)*1440,0))</f>
        <v/>
      </c>
      <c r="K79" s="32">
        <f>IF(I79="","",IF(I79&gt;LateMinutes,"Late",""))</f>
        <v/>
      </c>
      <c r="L79" s="29" t="n"/>
    </row>
    <row r="80">
      <c r="A80" s="27" t="n"/>
      <c r="B80" s="28" t="n"/>
      <c r="C80" s="29" t="n"/>
      <c r="D80" s="29" t="n"/>
      <c r="E80" s="30" t="n"/>
      <c r="F80" s="30" t="n"/>
      <c r="G80" s="30" t="n"/>
      <c r="H80" s="29" t="n"/>
      <c r="I80" s="31">
        <f>IF(OR(E80="",F80=""),"",ROUND(MOD(F80-E80,1)*1440,0))</f>
        <v/>
      </c>
      <c r="J80" s="31">
        <f>IF(OR(F80="",G80=""),"",ROUND(MOD(G80-F80,1)*1440,0))</f>
        <v/>
      </c>
      <c r="K80" s="32">
        <f>IF(I80="","",IF(I80&gt;LateMinutes,"Late",""))</f>
        <v/>
      </c>
      <c r="L80" s="29" t="n"/>
    </row>
    <row r="81">
      <c r="A81" s="27" t="n"/>
      <c r="B81" s="28" t="n"/>
      <c r="C81" s="29" t="n"/>
      <c r="D81" s="29" t="n"/>
      <c r="E81" s="30" t="n"/>
      <c r="F81" s="30" t="n"/>
      <c r="G81" s="30" t="n"/>
      <c r="H81" s="29" t="n"/>
      <c r="I81" s="31">
        <f>IF(OR(E81="",F81=""),"",ROUND(MOD(F81-E81,1)*1440,0))</f>
        <v/>
      </c>
      <c r="J81" s="31">
        <f>IF(OR(F81="",G81=""),"",ROUND(MOD(G81-F81,1)*1440,0))</f>
        <v/>
      </c>
      <c r="K81" s="32">
        <f>IF(I81="","",IF(I81&gt;LateMinutes,"Late",""))</f>
        <v/>
      </c>
      <c r="L81" s="29" t="n"/>
    </row>
    <row r="82">
      <c r="A82" s="27" t="n"/>
      <c r="B82" s="28" t="n"/>
      <c r="C82" s="29" t="n"/>
      <c r="D82" s="29" t="n"/>
      <c r="E82" s="30" t="n"/>
      <c r="F82" s="30" t="n"/>
      <c r="G82" s="30" t="n"/>
      <c r="H82" s="29" t="n"/>
      <c r="I82" s="31">
        <f>IF(OR(E82="",F82=""),"",ROUND(MOD(F82-E82,1)*1440,0))</f>
        <v/>
      </c>
      <c r="J82" s="31">
        <f>IF(OR(F82="",G82=""),"",ROUND(MOD(G82-F82,1)*1440,0))</f>
        <v/>
      </c>
      <c r="K82" s="32">
        <f>IF(I82="","",IF(I82&gt;LateMinutes,"Late",""))</f>
        <v/>
      </c>
      <c r="L82" s="29" t="n"/>
    </row>
    <row r="83">
      <c r="A83" s="27" t="n"/>
      <c r="B83" s="28" t="n"/>
      <c r="C83" s="29" t="n"/>
      <c r="D83" s="29" t="n"/>
      <c r="E83" s="30" t="n"/>
      <c r="F83" s="30" t="n"/>
      <c r="G83" s="30" t="n"/>
      <c r="H83" s="29" t="n"/>
      <c r="I83" s="31">
        <f>IF(OR(E83="",F83=""),"",ROUND(MOD(F83-E83,1)*1440,0))</f>
        <v/>
      </c>
      <c r="J83" s="31">
        <f>IF(OR(F83="",G83=""),"",ROUND(MOD(G83-F83,1)*1440,0))</f>
        <v/>
      </c>
      <c r="K83" s="32">
        <f>IF(I83="","",IF(I83&gt;LateMinutes,"Late",""))</f>
        <v/>
      </c>
      <c r="L83" s="29" t="n"/>
    </row>
    <row r="84">
      <c r="A84" s="27" t="n"/>
      <c r="B84" s="28" t="n"/>
      <c r="C84" s="29" t="n"/>
      <c r="D84" s="29" t="n"/>
      <c r="E84" s="30" t="n"/>
      <c r="F84" s="30" t="n"/>
      <c r="G84" s="30" t="n"/>
      <c r="H84" s="29" t="n"/>
      <c r="I84" s="31">
        <f>IF(OR(E84="",F84=""),"",ROUND(MOD(F84-E84,1)*1440,0))</f>
        <v/>
      </c>
      <c r="J84" s="31">
        <f>IF(OR(F84="",G84=""),"",ROUND(MOD(G84-F84,1)*1440,0))</f>
        <v/>
      </c>
      <c r="K84" s="32">
        <f>IF(I84="","",IF(I84&gt;LateMinutes,"Late",""))</f>
        <v/>
      </c>
      <c r="L84" s="29" t="n"/>
    </row>
    <row r="85">
      <c r="A85" s="27" t="n"/>
      <c r="B85" s="28" t="n"/>
      <c r="C85" s="29" t="n"/>
      <c r="D85" s="29" t="n"/>
      <c r="E85" s="30" t="n"/>
      <c r="F85" s="30" t="n"/>
      <c r="G85" s="30" t="n"/>
      <c r="H85" s="29" t="n"/>
      <c r="I85" s="31">
        <f>IF(OR(E85="",F85=""),"",ROUND(MOD(F85-E85,1)*1440,0))</f>
        <v/>
      </c>
      <c r="J85" s="31">
        <f>IF(OR(F85="",G85=""),"",ROUND(MOD(G85-F85,1)*1440,0))</f>
        <v/>
      </c>
      <c r="K85" s="32">
        <f>IF(I85="","",IF(I85&gt;LateMinutes,"Late",""))</f>
        <v/>
      </c>
      <c r="L85" s="29" t="n"/>
    </row>
    <row r="86">
      <c r="A86" s="27" t="n"/>
      <c r="B86" s="28" t="n"/>
      <c r="C86" s="29" t="n"/>
      <c r="D86" s="29" t="n"/>
      <c r="E86" s="30" t="n"/>
      <c r="F86" s="30" t="n"/>
      <c r="G86" s="30" t="n"/>
      <c r="H86" s="29" t="n"/>
      <c r="I86" s="31">
        <f>IF(OR(E86="",F86=""),"",ROUND(MOD(F86-E86,1)*1440,0))</f>
        <v/>
      </c>
      <c r="J86" s="31">
        <f>IF(OR(F86="",G86=""),"",ROUND(MOD(G86-F86,1)*1440,0))</f>
        <v/>
      </c>
      <c r="K86" s="32">
        <f>IF(I86="","",IF(I86&gt;LateMinutes,"Late",""))</f>
        <v/>
      </c>
      <c r="L86" s="29" t="n"/>
    </row>
    <row r="87">
      <c r="A87" s="27" t="n"/>
      <c r="B87" s="28" t="n"/>
      <c r="C87" s="29" t="n"/>
      <c r="D87" s="29" t="n"/>
      <c r="E87" s="30" t="n"/>
      <c r="F87" s="30" t="n"/>
      <c r="G87" s="30" t="n"/>
      <c r="H87" s="29" t="n"/>
      <c r="I87" s="31">
        <f>IF(OR(E87="",F87=""),"",ROUND(MOD(F87-E87,1)*1440,0))</f>
        <v/>
      </c>
      <c r="J87" s="31">
        <f>IF(OR(F87="",G87=""),"",ROUND(MOD(G87-F87,1)*1440,0))</f>
        <v/>
      </c>
      <c r="K87" s="32">
        <f>IF(I87="","",IF(I87&gt;LateMinutes,"Late",""))</f>
        <v/>
      </c>
      <c r="L87" s="29" t="n"/>
    </row>
    <row r="88">
      <c r="A88" s="27" t="n"/>
      <c r="B88" s="28" t="n"/>
      <c r="C88" s="29" t="n"/>
      <c r="D88" s="29" t="n"/>
      <c r="E88" s="30" t="n"/>
      <c r="F88" s="30" t="n"/>
      <c r="G88" s="30" t="n"/>
      <c r="H88" s="29" t="n"/>
      <c r="I88" s="31">
        <f>IF(OR(E88="",F88=""),"",ROUND(MOD(F88-E88,1)*1440,0))</f>
        <v/>
      </c>
      <c r="J88" s="31">
        <f>IF(OR(F88="",G88=""),"",ROUND(MOD(G88-F88,1)*1440,0))</f>
        <v/>
      </c>
      <c r="K88" s="32">
        <f>IF(I88="","",IF(I88&gt;LateMinutes,"Late",""))</f>
        <v/>
      </c>
      <c r="L88" s="29" t="n"/>
    </row>
    <row r="89">
      <c r="A89" s="27" t="n"/>
      <c r="B89" s="28" t="n"/>
      <c r="C89" s="29" t="n"/>
      <c r="D89" s="29" t="n"/>
      <c r="E89" s="30" t="n"/>
      <c r="F89" s="30" t="n"/>
      <c r="G89" s="30" t="n"/>
      <c r="H89" s="29" t="n"/>
      <c r="I89" s="31">
        <f>IF(OR(E89="",F89=""),"",ROUND(MOD(F89-E89,1)*1440,0))</f>
        <v/>
      </c>
      <c r="J89" s="31">
        <f>IF(OR(F89="",G89=""),"",ROUND(MOD(G89-F89,1)*1440,0))</f>
        <v/>
      </c>
      <c r="K89" s="32">
        <f>IF(I89="","",IF(I89&gt;LateMinutes,"Late",""))</f>
        <v/>
      </c>
      <c r="L89" s="29" t="n"/>
    </row>
    <row r="90">
      <c r="A90" s="27" t="n"/>
      <c r="B90" s="28" t="n"/>
      <c r="C90" s="29" t="n"/>
      <c r="D90" s="29" t="n"/>
      <c r="E90" s="30" t="n"/>
      <c r="F90" s="30" t="n"/>
      <c r="G90" s="30" t="n"/>
      <c r="H90" s="29" t="n"/>
      <c r="I90" s="31">
        <f>IF(OR(E90="",F90=""),"",ROUND(MOD(F90-E90,1)*1440,0))</f>
        <v/>
      </c>
      <c r="J90" s="31">
        <f>IF(OR(F90="",G90=""),"",ROUND(MOD(G90-F90,1)*1440,0))</f>
        <v/>
      </c>
      <c r="K90" s="32">
        <f>IF(I90="","",IF(I90&gt;LateMinutes,"Late",""))</f>
        <v/>
      </c>
      <c r="L90" s="29" t="n"/>
    </row>
    <row r="91">
      <c r="A91" s="27" t="n"/>
      <c r="B91" s="28" t="n"/>
      <c r="C91" s="29" t="n"/>
      <c r="D91" s="29" t="n"/>
      <c r="E91" s="30" t="n"/>
      <c r="F91" s="30" t="n"/>
      <c r="G91" s="30" t="n"/>
      <c r="H91" s="29" t="n"/>
      <c r="I91" s="31">
        <f>IF(OR(E91="",F91=""),"",ROUND(MOD(F91-E91,1)*1440,0))</f>
        <v/>
      </c>
      <c r="J91" s="31">
        <f>IF(OR(F91="",G91=""),"",ROUND(MOD(G91-F91,1)*1440,0))</f>
        <v/>
      </c>
      <c r="K91" s="32">
        <f>IF(I91="","",IF(I91&gt;LateMinutes,"Late",""))</f>
        <v/>
      </c>
      <c r="L91" s="29" t="n"/>
    </row>
    <row r="92">
      <c r="A92" s="27" t="n"/>
      <c r="B92" s="28" t="n"/>
      <c r="C92" s="29" t="n"/>
      <c r="D92" s="29" t="n"/>
      <c r="E92" s="30" t="n"/>
      <c r="F92" s="30" t="n"/>
      <c r="G92" s="30" t="n"/>
      <c r="H92" s="29" t="n"/>
      <c r="I92" s="31">
        <f>IF(OR(E92="",F92=""),"",ROUND(MOD(F92-E92,1)*1440,0))</f>
        <v/>
      </c>
      <c r="J92" s="31">
        <f>IF(OR(F92="",G92=""),"",ROUND(MOD(G92-F92,1)*1440,0))</f>
        <v/>
      </c>
      <c r="K92" s="32">
        <f>IF(I92="","",IF(I92&gt;LateMinutes,"Late",""))</f>
        <v/>
      </c>
      <c r="L92" s="29" t="n"/>
    </row>
    <row r="93">
      <c r="A93" s="27" t="n"/>
      <c r="B93" s="28" t="n"/>
      <c r="C93" s="29" t="n"/>
      <c r="D93" s="29" t="n"/>
      <c r="E93" s="30" t="n"/>
      <c r="F93" s="30" t="n"/>
      <c r="G93" s="30" t="n"/>
      <c r="H93" s="29" t="n"/>
      <c r="I93" s="31">
        <f>IF(OR(E93="",F93=""),"",ROUND(MOD(F93-E93,1)*1440,0))</f>
        <v/>
      </c>
      <c r="J93" s="31">
        <f>IF(OR(F93="",G93=""),"",ROUND(MOD(G93-F93,1)*1440,0))</f>
        <v/>
      </c>
      <c r="K93" s="32">
        <f>IF(I93="","",IF(I93&gt;LateMinutes,"Late",""))</f>
        <v/>
      </c>
      <c r="L93" s="29" t="n"/>
    </row>
    <row r="94">
      <c r="A94" s="27" t="n"/>
      <c r="B94" s="28" t="n"/>
      <c r="C94" s="29" t="n"/>
      <c r="D94" s="29" t="n"/>
      <c r="E94" s="30" t="n"/>
      <c r="F94" s="30" t="n"/>
      <c r="G94" s="30" t="n"/>
      <c r="H94" s="29" t="n"/>
      <c r="I94" s="31">
        <f>IF(OR(E94="",F94=""),"",ROUND(MOD(F94-E94,1)*1440,0))</f>
        <v/>
      </c>
      <c r="J94" s="31">
        <f>IF(OR(F94="",G94=""),"",ROUND(MOD(G94-F94,1)*1440,0))</f>
        <v/>
      </c>
      <c r="K94" s="32">
        <f>IF(I94="","",IF(I94&gt;LateMinutes,"Late",""))</f>
        <v/>
      </c>
      <c r="L94" s="29" t="n"/>
    </row>
    <row r="95">
      <c r="A95" s="27" t="n"/>
      <c r="B95" s="28" t="n"/>
      <c r="C95" s="29" t="n"/>
      <c r="D95" s="29" t="n"/>
      <c r="E95" s="30" t="n"/>
      <c r="F95" s="30" t="n"/>
      <c r="G95" s="30" t="n"/>
      <c r="H95" s="29" t="n"/>
      <c r="I95" s="31">
        <f>IF(OR(E95="",F95=""),"",ROUND(MOD(F95-E95,1)*1440,0))</f>
        <v/>
      </c>
      <c r="J95" s="31">
        <f>IF(OR(F95="",G95=""),"",ROUND(MOD(G95-F95,1)*1440,0))</f>
        <v/>
      </c>
      <c r="K95" s="32">
        <f>IF(I95="","",IF(I95&gt;LateMinutes,"Late",""))</f>
        <v/>
      </c>
      <c r="L95" s="29" t="n"/>
    </row>
    <row r="96">
      <c r="A96" s="27" t="n"/>
      <c r="B96" s="28" t="n"/>
      <c r="C96" s="29" t="n"/>
      <c r="D96" s="29" t="n"/>
      <c r="E96" s="30" t="n"/>
      <c r="F96" s="30" t="n"/>
      <c r="G96" s="30" t="n"/>
      <c r="H96" s="29" t="n"/>
      <c r="I96" s="31">
        <f>IF(OR(E96="",F96=""),"",ROUND(MOD(F96-E96,1)*1440,0))</f>
        <v/>
      </c>
      <c r="J96" s="31">
        <f>IF(OR(F96="",G96=""),"",ROUND(MOD(G96-F96,1)*1440,0))</f>
        <v/>
      </c>
      <c r="K96" s="32">
        <f>IF(I96="","",IF(I96&gt;LateMinutes,"Late",""))</f>
        <v/>
      </c>
      <c r="L96" s="29" t="n"/>
    </row>
    <row r="97">
      <c r="A97" s="27" t="n"/>
      <c r="B97" s="28" t="n"/>
      <c r="C97" s="29" t="n"/>
      <c r="D97" s="29" t="n"/>
      <c r="E97" s="30" t="n"/>
      <c r="F97" s="30" t="n"/>
      <c r="G97" s="30" t="n"/>
      <c r="H97" s="29" t="n"/>
      <c r="I97" s="31">
        <f>IF(OR(E97="",F97=""),"",ROUND(MOD(F97-E97,1)*1440,0))</f>
        <v/>
      </c>
      <c r="J97" s="31">
        <f>IF(OR(F97="",G97=""),"",ROUND(MOD(G97-F97,1)*1440,0))</f>
        <v/>
      </c>
      <c r="K97" s="32">
        <f>IF(I97="","",IF(I97&gt;LateMinutes,"Late",""))</f>
        <v/>
      </c>
      <c r="L97" s="29" t="n"/>
    </row>
    <row r="98">
      <c r="A98" s="27" t="n"/>
      <c r="B98" s="28" t="n"/>
      <c r="C98" s="29" t="n"/>
      <c r="D98" s="29" t="n"/>
      <c r="E98" s="30" t="n"/>
      <c r="F98" s="30" t="n"/>
      <c r="G98" s="30" t="n"/>
      <c r="H98" s="29" t="n"/>
      <c r="I98" s="31">
        <f>IF(OR(E98="",F98=""),"",ROUND(MOD(F98-E98,1)*1440,0))</f>
        <v/>
      </c>
      <c r="J98" s="31">
        <f>IF(OR(F98="",G98=""),"",ROUND(MOD(G98-F98,1)*1440,0))</f>
        <v/>
      </c>
      <c r="K98" s="32">
        <f>IF(I98="","",IF(I98&gt;LateMinutes,"Late",""))</f>
        <v/>
      </c>
      <c r="L98" s="29" t="n"/>
    </row>
    <row r="99">
      <c r="A99" s="27" t="n"/>
      <c r="B99" s="28" t="n"/>
      <c r="C99" s="29" t="n"/>
      <c r="D99" s="29" t="n"/>
      <c r="E99" s="30" t="n"/>
      <c r="F99" s="30" t="n"/>
      <c r="G99" s="30" t="n"/>
      <c r="H99" s="29" t="n"/>
      <c r="I99" s="31">
        <f>IF(OR(E99="",F99=""),"",ROUND(MOD(F99-E99,1)*1440,0))</f>
        <v/>
      </c>
      <c r="J99" s="31">
        <f>IF(OR(F99="",G99=""),"",ROUND(MOD(G99-F99,1)*1440,0))</f>
        <v/>
      </c>
      <c r="K99" s="32">
        <f>IF(I99="","",IF(I99&gt;LateMinutes,"Late",""))</f>
        <v/>
      </c>
      <c r="L99" s="29" t="n"/>
    </row>
    <row r="100">
      <c r="A100" s="27" t="n"/>
      <c r="B100" s="28" t="n"/>
      <c r="C100" s="29" t="n"/>
      <c r="D100" s="29" t="n"/>
      <c r="E100" s="30" t="n"/>
      <c r="F100" s="30" t="n"/>
      <c r="G100" s="30" t="n"/>
      <c r="H100" s="29" t="n"/>
      <c r="I100" s="31">
        <f>IF(OR(E100="",F100=""),"",ROUND(MOD(F100-E100,1)*1440,0))</f>
        <v/>
      </c>
      <c r="J100" s="31">
        <f>IF(OR(F100="",G100=""),"",ROUND(MOD(G100-F100,1)*1440,0))</f>
        <v/>
      </c>
      <c r="K100" s="32">
        <f>IF(I100="","",IF(I100&gt;LateMinutes,"Late",""))</f>
        <v/>
      </c>
      <c r="L100" s="29" t="n"/>
    </row>
    <row r="101">
      <c r="A101" s="27" t="n"/>
      <c r="B101" s="28" t="n"/>
      <c r="C101" s="29" t="n"/>
      <c r="D101" s="29" t="n"/>
      <c r="E101" s="30" t="n"/>
      <c r="F101" s="30" t="n"/>
      <c r="G101" s="30" t="n"/>
      <c r="H101" s="29" t="n"/>
      <c r="I101" s="31">
        <f>IF(OR(E101="",F101=""),"",ROUND(MOD(F101-E101,1)*1440,0))</f>
        <v/>
      </c>
      <c r="J101" s="31">
        <f>IF(OR(F101="",G101=""),"",ROUND(MOD(G101-F101,1)*1440,0))</f>
        <v/>
      </c>
      <c r="K101" s="32">
        <f>IF(I101="","",IF(I101&gt;LateMinutes,"Late",""))</f>
        <v/>
      </c>
      <c r="L101" s="29" t="n"/>
    </row>
    <row r="102">
      <c r="A102" s="27" t="n"/>
      <c r="B102" s="28" t="n"/>
      <c r="C102" s="29" t="n"/>
      <c r="D102" s="29" t="n"/>
      <c r="E102" s="30" t="n"/>
      <c r="F102" s="30" t="n"/>
      <c r="G102" s="30" t="n"/>
      <c r="H102" s="29" t="n"/>
      <c r="I102" s="31">
        <f>IF(OR(E102="",F102=""),"",ROUND(MOD(F102-E102,1)*1440,0))</f>
        <v/>
      </c>
      <c r="J102" s="31">
        <f>IF(OR(F102="",G102=""),"",ROUND(MOD(G102-F102,1)*1440,0))</f>
        <v/>
      </c>
      <c r="K102" s="32">
        <f>IF(I102="","",IF(I102&gt;LateMinutes,"Late",""))</f>
        <v/>
      </c>
      <c r="L102" s="29" t="n"/>
    </row>
    <row r="103">
      <c r="A103" s="27" t="n"/>
      <c r="B103" s="28" t="n"/>
      <c r="C103" s="29" t="n"/>
      <c r="D103" s="29" t="n"/>
      <c r="E103" s="30" t="n"/>
      <c r="F103" s="30" t="n"/>
      <c r="G103" s="30" t="n"/>
      <c r="H103" s="29" t="n"/>
      <c r="I103" s="31">
        <f>IF(OR(E103="",F103=""),"",ROUND(MOD(F103-E103,1)*1440,0))</f>
        <v/>
      </c>
      <c r="J103" s="31">
        <f>IF(OR(F103="",G103=""),"",ROUND(MOD(G103-F103,1)*1440,0))</f>
        <v/>
      </c>
      <c r="K103" s="32">
        <f>IF(I103="","",IF(I103&gt;LateMinutes,"Late",""))</f>
        <v/>
      </c>
      <c r="L103" s="29" t="n"/>
    </row>
    <row r="104">
      <c r="A104" s="27" t="n"/>
      <c r="B104" s="28" t="n"/>
      <c r="C104" s="29" t="n"/>
      <c r="D104" s="29" t="n"/>
      <c r="E104" s="30" t="n"/>
      <c r="F104" s="30" t="n"/>
      <c r="G104" s="30" t="n"/>
      <c r="H104" s="29" t="n"/>
      <c r="I104" s="31">
        <f>IF(OR(E104="",F104=""),"",ROUND(MOD(F104-E104,1)*1440,0))</f>
        <v/>
      </c>
      <c r="J104" s="31">
        <f>IF(OR(F104="",G104=""),"",ROUND(MOD(G104-F104,1)*1440,0))</f>
        <v/>
      </c>
      <c r="K104" s="32">
        <f>IF(I104="","",IF(I104&gt;LateMinutes,"Late",""))</f>
        <v/>
      </c>
      <c r="L104" s="29" t="n"/>
    </row>
    <row r="105">
      <c r="A105" s="27" t="n"/>
      <c r="B105" s="28" t="n"/>
      <c r="C105" s="29" t="n"/>
      <c r="D105" s="29" t="n"/>
      <c r="E105" s="30" t="n"/>
      <c r="F105" s="30" t="n"/>
      <c r="G105" s="30" t="n"/>
      <c r="H105" s="29" t="n"/>
      <c r="I105" s="31">
        <f>IF(OR(E105="",F105=""),"",ROUND(MOD(F105-E105,1)*1440,0))</f>
        <v/>
      </c>
      <c r="J105" s="31">
        <f>IF(OR(F105="",G105=""),"",ROUND(MOD(G105-F105,1)*1440,0))</f>
        <v/>
      </c>
      <c r="K105" s="32">
        <f>IF(I105="","",IF(I105&gt;LateMinutes,"Late",""))</f>
        <v/>
      </c>
      <c r="L105" s="29" t="n"/>
    </row>
    <row r="106">
      <c r="A106" s="27" t="n"/>
      <c r="B106" s="28" t="n"/>
      <c r="C106" s="29" t="n"/>
      <c r="D106" s="29" t="n"/>
      <c r="E106" s="30" t="n"/>
      <c r="F106" s="30" t="n"/>
      <c r="G106" s="30" t="n"/>
      <c r="H106" s="29" t="n"/>
      <c r="I106" s="31">
        <f>IF(OR(E106="",F106=""),"",ROUND(MOD(F106-E106,1)*1440,0))</f>
        <v/>
      </c>
      <c r="J106" s="31">
        <f>IF(OR(F106="",G106=""),"",ROUND(MOD(G106-F106,1)*1440,0))</f>
        <v/>
      </c>
      <c r="K106" s="32">
        <f>IF(I106="","",IF(I106&gt;LateMinutes,"Late",""))</f>
        <v/>
      </c>
      <c r="L106" s="29" t="n"/>
    </row>
    <row r="107">
      <c r="A107" s="27" t="n"/>
      <c r="B107" s="28" t="n"/>
      <c r="C107" s="29" t="n"/>
      <c r="D107" s="29" t="n"/>
      <c r="E107" s="30" t="n"/>
      <c r="F107" s="30" t="n"/>
      <c r="G107" s="30" t="n"/>
      <c r="H107" s="29" t="n"/>
      <c r="I107" s="31">
        <f>IF(OR(E107="",F107=""),"",ROUND(MOD(F107-E107,1)*1440,0))</f>
        <v/>
      </c>
      <c r="J107" s="31">
        <f>IF(OR(F107="",G107=""),"",ROUND(MOD(G107-F107,1)*1440,0))</f>
        <v/>
      </c>
      <c r="K107" s="32">
        <f>IF(I107="","",IF(I107&gt;LateMinutes,"Late",""))</f>
        <v/>
      </c>
      <c r="L107" s="29" t="n"/>
    </row>
    <row r="108">
      <c r="A108" s="27" t="n"/>
      <c r="B108" s="28" t="n"/>
      <c r="C108" s="29" t="n"/>
      <c r="D108" s="29" t="n"/>
      <c r="E108" s="30" t="n"/>
      <c r="F108" s="30" t="n"/>
      <c r="G108" s="30" t="n"/>
      <c r="H108" s="29" t="n"/>
      <c r="I108" s="31">
        <f>IF(OR(E108="",F108=""),"",ROUND(MOD(F108-E108,1)*1440,0))</f>
        <v/>
      </c>
      <c r="J108" s="31">
        <f>IF(OR(F108="",G108=""),"",ROUND(MOD(G108-F108,1)*1440,0))</f>
        <v/>
      </c>
      <c r="K108" s="32">
        <f>IF(I108="","",IF(I108&gt;LateMinutes,"Late",""))</f>
        <v/>
      </c>
      <c r="L108" s="29" t="n"/>
    </row>
    <row r="109">
      <c r="A109" s="27" t="n"/>
      <c r="B109" s="28" t="n"/>
      <c r="C109" s="29" t="n"/>
      <c r="D109" s="29" t="n"/>
      <c r="E109" s="30" t="n"/>
      <c r="F109" s="30" t="n"/>
      <c r="G109" s="30" t="n"/>
      <c r="H109" s="29" t="n"/>
      <c r="I109" s="31">
        <f>IF(OR(E109="",F109=""),"",ROUND(MOD(F109-E109,1)*1440,0))</f>
        <v/>
      </c>
      <c r="J109" s="31">
        <f>IF(OR(F109="",G109=""),"",ROUND(MOD(G109-F109,1)*1440,0))</f>
        <v/>
      </c>
      <c r="K109" s="32">
        <f>IF(I109="","",IF(I109&gt;LateMinutes,"Late",""))</f>
        <v/>
      </c>
      <c r="L109" s="29" t="n"/>
    </row>
    <row r="110">
      <c r="A110" s="27" t="n"/>
      <c r="B110" s="28" t="n"/>
      <c r="C110" s="29" t="n"/>
      <c r="D110" s="29" t="n"/>
      <c r="E110" s="30" t="n"/>
      <c r="F110" s="30" t="n"/>
      <c r="G110" s="30" t="n"/>
      <c r="H110" s="29" t="n"/>
      <c r="I110" s="31">
        <f>IF(OR(E110="",F110=""),"",ROUND(MOD(F110-E110,1)*1440,0))</f>
        <v/>
      </c>
      <c r="J110" s="31">
        <f>IF(OR(F110="",G110=""),"",ROUND(MOD(G110-F110,1)*1440,0))</f>
        <v/>
      </c>
      <c r="K110" s="32">
        <f>IF(I110="","",IF(I110&gt;LateMinutes,"Late",""))</f>
        <v/>
      </c>
      <c r="L110" s="29" t="n"/>
    </row>
    <row r="111">
      <c r="A111" s="27" t="n"/>
      <c r="B111" s="28" t="n"/>
      <c r="C111" s="29" t="n"/>
      <c r="D111" s="29" t="n"/>
      <c r="E111" s="30" t="n"/>
      <c r="F111" s="30" t="n"/>
      <c r="G111" s="30" t="n"/>
      <c r="H111" s="29" t="n"/>
      <c r="I111" s="31">
        <f>IF(OR(E111="",F111=""),"",ROUND(MOD(F111-E111,1)*1440,0))</f>
        <v/>
      </c>
      <c r="J111" s="31">
        <f>IF(OR(F111="",G111=""),"",ROUND(MOD(G111-F111,1)*1440,0))</f>
        <v/>
      </c>
      <c r="K111" s="32">
        <f>IF(I111="","",IF(I111&gt;LateMinutes,"Late",""))</f>
        <v/>
      </c>
      <c r="L111" s="29" t="n"/>
    </row>
    <row r="112">
      <c r="A112" s="27" t="n"/>
      <c r="B112" s="28" t="n"/>
      <c r="C112" s="29" t="n"/>
      <c r="D112" s="29" t="n"/>
      <c r="E112" s="30" t="n"/>
      <c r="F112" s="30" t="n"/>
      <c r="G112" s="30" t="n"/>
      <c r="H112" s="29" t="n"/>
      <c r="I112" s="31">
        <f>IF(OR(E112="",F112=""),"",ROUND(MOD(F112-E112,1)*1440,0))</f>
        <v/>
      </c>
      <c r="J112" s="31">
        <f>IF(OR(F112="",G112=""),"",ROUND(MOD(G112-F112,1)*1440,0))</f>
        <v/>
      </c>
      <c r="K112" s="32">
        <f>IF(I112="","",IF(I112&gt;LateMinutes,"Late",""))</f>
        <v/>
      </c>
      <c r="L112" s="29" t="n"/>
    </row>
    <row r="113">
      <c r="A113" s="27" t="n"/>
      <c r="B113" s="28" t="n"/>
      <c r="C113" s="29" t="n"/>
      <c r="D113" s="29" t="n"/>
      <c r="E113" s="30" t="n"/>
      <c r="F113" s="30" t="n"/>
      <c r="G113" s="30" t="n"/>
      <c r="H113" s="29" t="n"/>
      <c r="I113" s="31">
        <f>IF(OR(E113="",F113=""),"",ROUND(MOD(F113-E113,1)*1440,0))</f>
        <v/>
      </c>
      <c r="J113" s="31">
        <f>IF(OR(F113="",G113=""),"",ROUND(MOD(G113-F113,1)*1440,0))</f>
        <v/>
      </c>
      <c r="K113" s="32">
        <f>IF(I113="","",IF(I113&gt;LateMinutes,"Late",""))</f>
        <v/>
      </c>
      <c r="L113" s="29" t="n"/>
    </row>
    <row r="114">
      <c r="A114" s="27" t="n"/>
      <c r="B114" s="28" t="n"/>
      <c r="C114" s="29" t="n"/>
      <c r="D114" s="29" t="n"/>
      <c r="E114" s="30" t="n"/>
      <c r="F114" s="30" t="n"/>
      <c r="G114" s="30" t="n"/>
      <c r="H114" s="29" t="n"/>
      <c r="I114" s="31">
        <f>IF(OR(E114="",F114=""),"",ROUND(MOD(F114-E114,1)*1440,0))</f>
        <v/>
      </c>
      <c r="J114" s="31">
        <f>IF(OR(F114="",G114=""),"",ROUND(MOD(G114-F114,1)*1440,0))</f>
        <v/>
      </c>
      <c r="K114" s="32">
        <f>IF(I114="","",IF(I114&gt;LateMinutes,"Late",""))</f>
        <v/>
      </c>
      <c r="L114" s="29" t="n"/>
    </row>
    <row r="115">
      <c r="A115" s="27" t="n"/>
      <c r="B115" s="28" t="n"/>
      <c r="C115" s="29" t="n"/>
      <c r="D115" s="29" t="n"/>
      <c r="E115" s="30" t="n"/>
      <c r="F115" s="30" t="n"/>
      <c r="G115" s="30" t="n"/>
      <c r="H115" s="29" t="n"/>
      <c r="I115" s="31">
        <f>IF(OR(E115="",F115=""),"",ROUND(MOD(F115-E115,1)*1440,0))</f>
        <v/>
      </c>
      <c r="J115" s="31">
        <f>IF(OR(F115="",G115=""),"",ROUND(MOD(G115-F115,1)*1440,0))</f>
        <v/>
      </c>
      <c r="K115" s="32">
        <f>IF(I115="","",IF(I115&gt;LateMinutes,"Late",""))</f>
        <v/>
      </c>
      <c r="L115" s="29" t="n"/>
    </row>
    <row r="116">
      <c r="A116" s="27" t="n"/>
      <c r="B116" s="28" t="n"/>
      <c r="C116" s="29" t="n"/>
      <c r="D116" s="29" t="n"/>
      <c r="E116" s="30" t="n"/>
      <c r="F116" s="30" t="n"/>
      <c r="G116" s="30" t="n"/>
      <c r="H116" s="29" t="n"/>
      <c r="I116" s="31">
        <f>IF(OR(E116="",F116=""),"",ROUND(MOD(F116-E116,1)*1440,0))</f>
        <v/>
      </c>
      <c r="J116" s="31">
        <f>IF(OR(F116="",G116=""),"",ROUND(MOD(G116-F116,1)*1440,0))</f>
        <v/>
      </c>
      <c r="K116" s="32">
        <f>IF(I116="","",IF(I116&gt;LateMinutes,"Late",""))</f>
        <v/>
      </c>
      <c r="L116" s="29" t="n"/>
    </row>
    <row r="117">
      <c r="A117" s="27" t="n"/>
      <c r="B117" s="28" t="n"/>
      <c r="C117" s="29" t="n"/>
      <c r="D117" s="29" t="n"/>
      <c r="E117" s="30" t="n"/>
      <c r="F117" s="30" t="n"/>
      <c r="G117" s="30" t="n"/>
      <c r="H117" s="29" t="n"/>
      <c r="I117" s="31">
        <f>IF(OR(E117="",F117=""),"",ROUND(MOD(F117-E117,1)*1440,0))</f>
        <v/>
      </c>
      <c r="J117" s="31">
        <f>IF(OR(F117="",G117=""),"",ROUND(MOD(G117-F117,1)*1440,0))</f>
        <v/>
      </c>
      <c r="K117" s="32">
        <f>IF(I117="","",IF(I117&gt;LateMinutes,"Late",""))</f>
        <v/>
      </c>
      <c r="L117" s="29" t="n"/>
    </row>
    <row r="118">
      <c r="A118" s="27" t="n"/>
      <c r="B118" s="28" t="n"/>
      <c r="C118" s="29" t="n"/>
      <c r="D118" s="29" t="n"/>
      <c r="E118" s="30" t="n"/>
      <c r="F118" s="30" t="n"/>
      <c r="G118" s="30" t="n"/>
      <c r="H118" s="29" t="n"/>
      <c r="I118" s="31">
        <f>IF(OR(E118="",F118=""),"",ROUND(MOD(F118-E118,1)*1440,0))</f>
        <v/>
      </c>
      <c r="J118" s="31">
        <f>IF(OR(F118="",G118=""),"",ROUND(MOD(G118-F118,1)*1440,0))</f>
        <v/>
      </c>
      <c r="K118" s="32">
        <f>IF(I118="","",IF(I118&gt;LateMinutes,"Late",""))</f>
        <v/>
      </c>
      <c r="L118" s="29" t="n"/>
    </row>
    <row r="119">
      <c r="A119" s="27" t="n"/>
      <c r="B119" s="28" t="n"/>
      <c r="C119" s="29" t="n"/>
      <c r="D119" s="29" t="n"/>
      <c r="E119" s="30" t="n"/>
      <c r="F119" s="30" t="n"/>
      <c r="G119" s="30" t="n"/>
      <c r="H119" s="29" t="n"/>
      <c r="I119" s="31">
        <f>IF(OR(E119="",F119=""),"",ROUND(MOD(F119-E119,1)*1440,0))</f>
        <v/>
      </c>
      <c r="J119" s="31">
        <f>IF(OR(F119="",G119=""),"",ROUND(MOD(G119-F119,1)*1440,0))</f>
        <v/>
      </c>
      <c r="K119" s="32">
        <f>IF(I119="","",IF(I119&gt;LateMinutes,"Late",""))</f>
        <v/>
      </c>
      <c r="L119" s="29" t="n"/>
    </row>
    <row r="120">
      <c r="A120" s="27" t="n"/>
      <c r="B120" s="28" t="n"/>
      <c r="C120" s="29" t="n"/>
      <c r="D120" s="29" t="n"/>
      <c r="E120" s="30" t="n"/>
      <c r="F120" s="30" t="n"/>
      <c r="G120" s="30" t="n"/>
      <c r="H120" s="29" t="n"/>
      <c r="I120" s="31">
        <f>IF(OR(E120="",F120=""),"",ROUND(MOD(F120-E120,1)*1440,0))</f>
        <v/>
      </c>
      <c r="J120" s="31">
        <f>IF(OR(F120="",G120=""),"",ROUND(MOD(G120-F120,1)*1440,0))</f>
        <v/>
      </c>
      <c r="K120" s="32">
        <f>IF(I120="","",IF(I120&gt;LateMinutes,"Late",""))</f>
        <v/>
      </c>
      <c r="L120" s="29" t="n"/>
    </row>
    <row r="121">
      <c r="A121" s="27" t="n"/>
      <c r="B121" s="28" t="n"/>
      <c r="C121" s="29" t="n"/>
      <c r="D121" s="29" t="n"/>
      <c r="E121" s="30" t="n"/>
      <c r="F121" s="30" t="n"/>
      <c r="G121" s="30" t="n"/>
      <c r="H121" s="29" t="n"/>
      <c r="I121" s="31">
        <f>IF(OR(E121="",F121=""),"",ROUND(MOD(F121-E121,1)*1440,0))</f>
        <v/>
      </c>
      <c r="J121" s="31">
        <f>IF(OR(F121="",G121=""),"",ROUND(MOD(G121-F121,1)*1440,0))</f>
        <v/>
      </c>
      <c r="K121" s="32">
        <f>IF(I121="","",IF(I121&gt;LateMinutes,"Late",""))</f>
        <v/>
      </c>
      <c r="L121" s="29" t="n"/>
    </row>
    <row r="122">
      <c r="A122" s="27" t="n"/>
      <c r="B122" s="28" t="n"/>
      <c r="C122" s="29" t="n"/>
      <c r="D122" s="29" t="n"/>
      <c r="E122" s="30" t="n"/>
      <c r="F122" s="30" t="n"/>
      <c r="G122" s="30" t="n"/>
      <c r="H122" s="29" t="n"/>
      <c r="I122" s="31">
        <f>IF(OR(E122="",F122=""),"",ROUND(MOD(F122-E122,1)*1440,0))</f>
        <v/>
      </c>
      <c r="J122" s="31">
        <f>IF(OR(F122="",G122=""),"",ROUND(MOD(G122-F122,1)*1440,0))</f>
        <v/>
      </c>
      <c r="K122" s="32">
        <f>IF(I122="","",IF(I122&gt;LateMinutes,"Late",""))</f>
        <v/>
      </c>
      <c r="L122" s="29" t="n"/>
    </row>
    <row r="123">
      <c r="A123" s="27" t="n"/>
      <c r="B123" s="28" t="n"/>
      <c r="C123" s="29" t="n"/>
      <c r="D123" s="29" t="n"/>
      <c r="E123" s="30" t="n"/>
      <c r="F123" s="30" t="n"/>
      <c r="G123" s="30" t="n"/>
      <c r="H123" s="29" t="n"/>
      <c r="I123" s="31">
        <f>IF(OR(E123="",F123=""),"",ROUND(MOD(F123-E123,1)*1440,0))</f>
        <v/>
      </c>
      <c r="J123" s="31">
        <f>IF(OR(F123="",G123=""),"",ROUND(MOD(G123-F123,1)*1440,0))</f>
        <v/>
      </c>
      <c r="K123" s="32">
        <f>IF(I123="","",IF(I123&gt;LateMinutes,"Late",""))</f>
        <v/>
      </c>
      <c r="L123" s="29" t="n"/>
    </row>
    <row r="124">
      <c r="A124" s="27" t="n"/>
      <c r="B124" s="28" t="n"/>
      <c r="C124" s="29" t="n"/>
      <c r="D124" s="29" t="n"/>
      <c r="E124" s="30" t="n"/>
      <c r="F124" s="30" t="n"/>
      <c r="G124" s="30" t="n"/>
      <c r="H124" s="29" t="n"/>
      <c r="I124" s="31">
        <f>IF(OR(E124="",F124=""),"",ROUND(MOD(F124-E124,1)*1440,0))</f>
        <v/>
      </c>
      <c r="J124" s="31">
        <f>IF(OR(F124="",G124=""),"",ROUND(MOD(G124-F124,1)*1440,0))</f>
        <v/>
      </c>
      <c r="K124" s="32">
        <f>IF(I124="","",IF(I124&gt;LateMinutes,"Late",""))</f>
        <v/>
      </c>
      <c r="L124" s="29" t="n"/>
    </row>
    <row r="125">
      <c r="A125" s="27" t="n"/>
      <c r="B125" s="28" t="n"/>
      <c r="C125" s="29" t="n"/>
      <c r="D125" s="29" t="n"/>
      <c r="E125" s="30" t="n"/>
      <c r="F125" s="30" t="n"/>
      <c r="G125" s="30" t="n"/>
      <c r="H125" s="29" t="n"/>
      <c r="I125" s="31">
        <f>IF(OR(E125="",F125=""),"",ROUND(MOD(F125-E125,1)*1440,0))</f>
        <v/>
      </c>
      <c r="J125" s="31">
        <f>IF(OR(F125="",G125=""),"",ROUND(MOD(G125-F125,1)*1440,0))</f>
        <v/>
      </c>
      <c r="K125" s="32">
        <f>IF(I125="","",IF(I125&gt;LateMinutes,"Late",""))</f>
        <v/>
      </c>
      <c r="L125" s="29" t="n"/>
    </row>
    <row r="126">
      <c r="A126" s="27" t="n"/>
      <c r="B126" s="28" t="n"/>
      <c r="C126" s="29" t="n"/>
      <c r="D126" s="29" t="n"/>
      <c r="E126" s="30" t="n"/>
      <c r="F126" s="30" t="n"/>
      <c r="G126" s="30" t="n"/>
      <c r="H126" s="29" t="n"/>
      <c r="I126" s="31">
        <f>IF(OR(E126="",F126=""),"",ROUND(MOD(F126-E126,1)*1440,0))</f>
        <v/>
      </c>
      <c r="J126" s="31">
        <f>IF(OR(F126="",G126=""),"",ROUND(MOD(G126-F126,1)*1440,0))</f>
        <v/>
      </c>
      <c r="K126" s="32">
        <f>IF(I126="","",IF(I126&gt;LateMinutes,"Late",""))</f>
        <v/>
      </c>
      <c r="L126" s="29" t="n"/>
    </row>
    <row r="127">
      <c r="A127" s="27" t="n"/>
      <c r="B127" s="28" t="n"/>
      <c r="C127" s="29" t="n"/>
      <c r="D127" s="29" t="n"/>
      <c r="E127" s="30" t="n"/>
      <c r="F127" s="30" t="n"/>
      <c r="G127" s="30" t="n"/>
      <c r="H127" s="29" t="n"/>
      <c r="I127" s="31">
        <f>IF(OR(E127="",F127=""),"",ROUND(MOD(F127-E127,1)*1440,0))</f>
        <v/>
      </c>
      <c r="J127" s="31">
        <f>IF(OR(F127="",G127=""),"",ROUND(MOD(G127-F127,1)*1440,0))</f>
        <v/>
      </c>
      <c r="K127" s="32">
        <f>IF(I127="","",IF(I127&gt;LateMinutes,"Late",""))</f>
        <v/>
      </c>
      <c r="L127" s="29" t="n"/>
    </row>
    <row r="128">
      <c r="A128" s="27" t="n"/>
      <c r="B128" s="28" t="n"/>
      <c r="C128" s="29" t="n"/>
      <c r="D128" s="29" t="n"/>
      <c r="E128" s="30" t="n"/>
      <c r="F128" s="30" t="n"/>
      <c r="G128" s="30" t="n"/>
      <c r="H128" s="29" t="n"/>
      <c r="I128" s="31">
        <f>IF(OR(E128="",F128=""),"",ROUND(MOD(F128-E128,1)*1440,0))</f>
        <v/>
      </c>
      <c r="J128" s="31">
        <f>IF(OR(F128="",G128=""),"",ROUND(MOD(G128-F128,1)*1440,0))</f>
        <v/>
      </c>
      <c r="K128" s="32">
        <f>IF(I128="","",IF(I128&gt;LateMinutes,"Late",""))</f>
        <v/>
      </c>
      <c r="L128" s="29" t="n"/>
    </row>
    <row r="129">
      <c r="A129" s="27" t="n"/>
      <c r="B129" s="28" t="n"/>
      <c r="C129" s="29" t="n"/>
      <c r="D129" s="29" t="n"/>
      <c r="E129" s="30" t="n"/>
      <c r="F129" s="30" t="n"/>
      <c r="G129" s="30" t="n"/>
      <c r="H129" s="29" t="n"/>
      <c r="I129" s="31">
        <f>IF(OR(E129="",F129=""),"",ROUND(MOD(F129-E129,1)*1440,0))</f>
        <v/>
      </c>
      <c r="J129" s="31">
        <f>IF(OR(F129="",G129=""),"",ROUND(MOD(G129-F129,1)*1440,0))</f>
        <v/>
      </c>
      <c r="K129" s="32">
        <f>IF(I129="","",IF(I129&gt;LateMinutes,"Late",""))</f>
        <v/>
      </c>
      <c r="L129" s="29" t="n"/>
    </row>
    <row r="130">
      <c r="A130" s="27" t="n"/>
      <c r="B130" s="28" t="n"/>
      <c r="C130" s="29" t="n"/>
      <c r="D130" s="29" t="n"/>
      <c r="E130" s="30" t="n"/>
      <c r="F130" s="30" t="n"/>
      <c r="G130" s="30" t="n"/>
      <c r="H130" s="29" t="n"/>
      <c r="I130" s="31">
        <f>IF(OR(E130="",F130=""),"",ROUND(MOD(F130-E130,1)*1440,0))</f>
        <v/>
      </c>
      <c r="J130" s="31">
        <f>IF(OR(F130="",G130=""),"",ROUND(MOD(G130-F130,1)*1440,0))</f>
        <v/>
      </c>
      <c r="K130" s="32">
        <f>IF(I130="","",IF(I130&gt;LateMinutes,"Late",""))</f>
        <v/>
      </c>
      <c r="L130" s="29" t="n"/>
    </row>
    <row r="131">
      <c r="A131" s="27" t="n"/>
      <c r="B131" s="28" t="n"/>
      <c r="C131" s="29" t="n"/>
      <c r="D131" s="29" t="n"/>
      <c r="E131" s="30" t="n"/>
      <c r="F131" s="30" t="n"/>
      <c r="G131" s="30" t="n"/>
      <c r="H131" s="29" t="n"/>
      <c r="I131" s="31">
        <f>IF(OR(E131="",F131=""),"",ROUND(MOD(F131-E131,1)*1440,0))</f>
        <v/>
      </c>
      <c r="J131" s="31">
        <f>IF(OR(F131="",G131=""),"",ROUND(MOD(G131-F131,1)*1440,0))</f>
        <v/>
      </c>
      <c r="K131" s="32">
        <f>IF(I131="","",IF(I131&gt;LateMinutes,"Late",""))</f>
        <v/>
      </c>
      <c r="L131" s="29" t="n"/>
    </row>
    <row r="132">
      <c r="A132" s="27" t="n"/>
      <c r="B132" s="28" t="n"/>
      <c r="C132" s="29" t="n"/>
      <c r="D132" s="29" t="n"/>
      <c r="E132" s="30" t="n"/>
      <c r="F132" s="30" t="n"/>
      <c r="G132" s="30" t="n"/>
      <c r="H132" s="29" t="n"/>
      <c r="I132" s="31">
        <f>IF(OR(E132="",F132=""),"",ROUND(MOD(F132-E132,1)*1440,0))</f>
        <v/>
      </c>
      <c r="J132" s="31">
        <f>IF(OR(F132="",G132=""),"",ROUND(MOD(G132-F132,1)*1440,0))</f>
        <v/>
      </c>
      <c r="K132" s="32">
        <f>IF(I132="","",IF(I132&gt;LateMinutes,"Late",""))</f>
        <v/>
      </c>
      <c r="L132" s="29" t="n"/>
    </row>
    <row r="133">
      <c r="A133" s="27" t="n"/>
      <c r="B133" s="28" t="n"/>
      <c r="C133" s="29" t="n"/>
      <c r="D133" s="29" t="n"/>
      <c r="E133" s="30" t="n"/>
      <c r="F133" s="30" t="n"/>
      <c r="G133" s="30" t="n"/>
      <c r="H133" s="29" t="n"/>
      <c r="I133" s="31">
        <f>IF(OR(E133="",F133=""),"",ROUND(MOD(F133-E133,1)*1440,0))</f>
        <v/>
      </c>
      <c r="J133" s="31">
        <f>IF(OR(F133="",G133=""),"",ROUND(MOD(G133-F133,1)*1440,0))</f>
        <v/>
      </c>
      <c r="K133" s="32">
        <f>IF(I133="","",IF(I133&gt;LateMinutes,"Late",""))</f>
        <v/>
      </c>
      <c r="L133" s="29" t="n"/>
    </row>
    <row r="134">
      <c r="A134" s="27" t="n"/>
      <c r="B134" s="28" t="n"/>
      <c r="C134" s="29" t="n"/>
      <c r="D134" s="29" t="n"/>
      <c r="E134" s="30" t="n"/>
      <c r="F134" s="30" t="n"/>
      <c r="G134" s="30" t="n"/>
      <c r="H134" s="29" t="n"/>
      <c r="I134" s="31">
        <f>IF(OR(E134="",F134=""),"",ROUND(MOD(F134-E134,1)*1440,0))</f>
        <v/>
      </c>
      <c r="J134" s="31">
        <f>IF(OR(F134="",G134=""),"",ROUND(MOD(G134-F134,1)*1440,0))</f>
        <v/>
      </c>
      <c r="K134" s="32">
        <f>IF(I134="","",IF(I134&gt;LateMinutes,"Late",""))</f>
        <v/>
      </c>
      <c r="L134" s="29" t="n"/>
    </row>
    <row r="135">
      <c r="A135" s="27" t="n"/>
      <c r="B135" s="28" t="n"/>
      <c r="C135" s="29" t="n"/>
      <c r="D135" s="29" t="n"/>
      <c r="E135" s="30" t="n"/>
      <c r="F135" s="30" t="n"/>
      <c r="G135" s="30" t="n"/>
      <c r="H135" s="29" t="n"/>
      <c r="I135" s="31">
        <f>IF(OR(E135="",F135=""),"",ROUND(MOD(F135-E135,1)*1440,0))</f>
        <v/>
      </c>
      <c r="J135" s="31">
        <f>IF(OR(F135="",G135=""),"",ROUND(MOD(G135-F135,1)*1440,0))</f>
        <v/>
      </c>
      <c r="K135" s="32">
        <f>IF(I135="","",IF(I135&gt;LateMinutes,"Late",""))</f>
        <v/>
      </c>
      <c r="L135" s="29" t="n"/>
    </row>
    <row r="136">
      <c r="A136" s="27" t="n"/>
      <c r="B136" s="28" t="n"/>
      <c r="C136" s="29" t="n"/>
      <c r="D136" s="29" t="n"/>
      <c r="E136" s="30" t="n"/>
      <c r="F136" s="30" t="n"/>
      <c r="G136" s="30" t="n"/>
      <c r="H136" s="29" t="n"/>
      <c r="I136" s="31">
        <f>IF(OR(E136="",F136=""),"",ROUND(MOD(F136-E136,1)*1440,0))</f>
        <v/>
      </c>
      <c r="J136" s="31">
        <f>IF(OR(F136="",G136=""),"",ROUND(MOD(G136-F136,1)*1440,0))</f>
        <v/>
      </c>
      <c r="K136" s="32">
        <f>IF(I136="","",IF(I136&gt;LateMinutes,"Late",""))</f>
        <v/>
      </c>
      <c r="L136" s="29" t="n"/>
    </row>
    <row r="137">
      <c r="A137" s="27" t="n"/>
      <c r="B137" s="28" t="n"/>
      <c r="C137" s="29" t="n"/>
      <c r="D137" s="29" t="n"/>
      <c r="E137" s="30" t="n"/>
      <c r="F137" s="30" t="n"/>
      <c r="G137" s="30" t="n"/>
      <c r="H137" s="29" t="n"/>
      <c r="I137" s="31">
        <f>IF(OR(E137="",F137=""),"",ROUND(MOD(F137-E137,1)*1440,0))</f>
        <v/>
      </c>
      <c r="J137" s="31">
        <f>IF(OR(F137="",G137=""),"",ROUND(MOD(G137-F137,1)*1440,0))</f>
        <v/>
      </c>
      <c r="K137" s="32">
        <f>IF(I137="","",IF(I137&gt;LateMinutes,"Late",""))</f>
        <v/>
      </c>
      <c r="L137" s="29" t="n"/>
    </row>
    <row r="138">
      <c r="A138" s="27" t="n"/>
      <c r="B138" s="28" t="n"/>
      <c r="C138" s="29" t="n"/>
      <c r="D138" s="29" t="n"/>
      <c r="E138" s="30" t="n"/>
      <c r="F138" s="30" t="n"/>
      <c r="G138" s="30" t="n"/>
      <c r="H138" s="29" t="n"/>
      <c r="I138" s="31">
        <f>IF(OR(E138="",F138=""),"",ROUND(MOD(F138-E138,1)*1440,0))</f>
        <v/>
      </c>
      <c r="J138" s="31">
        <f>IF(OR(F138="",G138=""),"",ROUND(MOD(G138-F138,1)*1440,0))</f>
        <v/>
      </c>
      <c r="K138" s="32">
        <f>IF(I138="","",IF(I138&gt;LateMinutes,"Late",""))</f>
        <v/>
      </c>
      <c r="L138" s="29" t="n"/>
    </row>
    <row r="139">
      <c r="A139" s="27" t="n"/>
      <c r="B139" s="28" t="n"/>
      <c r="C139" s="29" t="n"/>
      <c r="D139" s="29" t="n"/>
      <c r="E139" s="30" t="n"/>
      <c r="F139" s="30" t="n"/>
      <c r="G139" s="30" t="n"/>
      <c r="H139" s="29" t="n"/>
      <c r="I139" s="31">
        <f>IF(OR(E139="",F139=""),"",ROUND(MOD(F139-E139,1)*1440,0))</f>
        <v/>
      </c>
      <c r="J139" s="31">
        <f>IF(OR(F139="",G139=""),"",ROUND(MOD(G139-F139,1)*1440,0))</f>
        <v/>
      </c>
      <c r="K139" s="32">
        <f>IF(I139="","",IF(I139&gt;LateMinutes,"Late",""))</f>
        <v/>
      </c>
      <c r="L139" s="29" t="n"/>
    </row>
    <row r="140">
      <c r="A140" s="27" t="n"/>
      <c r="B140" s="28" t="n"/>
      <c r="C140" s="29" t="n"/>
      <c r="D140" s="29" t="n"/>
      <c r="E140" s="30" t="n"/>
      <c r="F140" s="30" t="n"/>
      <c r="G140" s="30" t="n"/>
      <c r="H140" s="29" t="n"/>
      <c r="I140" s="31">
        <f>IF(OR(E140="",F140=""),"",ROUND(MOD(F140-E140,1)*1440,0))</f>
        <v/>
      </c>
      <c r="J140" s="31">
        <f>IF(OR(F140="",G140=""),"",ROUND(MOD(G140-F140,1)*1440,0))</f>
        <v/>
      </c>
      <c r="K140" s="32">
        <f>IF(I140="","",IF(I140&gt;LateMinutes,"Late",""))</f>
        <v/>
      </c>
      <c r="L140" s="29" t="n"/>
    </row>
    <row r="141">
      <c r="A141" s="27" t="n"/>
      <c r="B141" s="28" t="n"/>
      <c r="C141" s="29" t="n"/>
      <c r="D141" s="29" t="n"/>
      <c r="E141" s="30" t="n"/>
      <c r="F141" s="30" t="n"/>
      <c r="G141" s="30" t="n"/>
      <c r="H141" s="29" t="n"/>
      <c r="I141" s="31">
        <f>IF(OR(E141="",F141=""),"",ROUND(MOD(F141-E141,1)*1440,0))</f>
        <v/>
      </c>
      <c r="J141" s="31">
        <f>IF(OR(F141="",G141=""),"",ROUND(MOD(G141-F141,1)*1440,0))</f>
        <v/>
      </c>
      <c r="K141" s="32">
        <f>IF(I141="","",IF(I141&gt;LateMinutes,"Late",""))</f>
        <v/>
      </c>
      <c r="L141" s="29" t="n"/>
    </row>
    <row r="142">
      <c r="A142" s="27" t="n"/>
      <c r="B142" s="28" t="n"/>
      <c r="C142" s="29" t="n"/>
      <c r="D142" s="29" t="n"/>
      <c r="E142" s="30" t="n"/>
      <c r="F142" s="30" t="n"/>
      <c r="G142" s="30" t="n"/>
      <c r="H142" s="29" t="n"/>
      <c r="I142" s="31">
        <f>IF(OR(E142="",F142=""),"",ROUND(MOD(F142-E142,1)*1440,0))</f>
        <v/>
      </c>
      <c r="J142" s="31">
        <f>IF(OR(F142="",G142=""),"",ROUND(MOD(G142-F142,1)*1440,0))</f>
        <v/>
      </c>
      <c r="K142" s="32">
        <f>IF(I142="","",IF(I142&gt;LateMinutes,"Late",""))</f>
        <v/>
      </c>
      <c r="L142" s="29" t="n"/>
    </row>
    <row r="143">
      <c r="A143" s="27" t="n"/>
      <c r="B143" s="28" t="n"/>
      <c r="C143" s="29" t="n"/>
      <c r="D143" s="29" t="n"/>
      <c r="E143" s="30" t="n"/>
      <c r="F143" s="30" t="n"/>
      <c r="G143" s="30" t="n"/>
      <c r="H143" s="29" t="n"/>
      <c r="I143" s="31">
        <f>IF(OR(E143="",F143=""),"",ROUND(MOD(F143-E143,1)*1440,0))</f>
        <v/>
      </c>
      <c r="J143" s="31">
        <f>IF(OR(F143="",G143=""),"",ROUND(MOD(G143-F143,1)*1440,0))</f>
        <v/>
      </c>
      <c r="K143" s="32">
        <f>IF(I143="","",IF(I143&gt;LateMinutes,"Late",""))</f>
        <v/>
      </c>
      <c r="L143" s="29" t="n"/>
    </row>
    <row r="144">
      <c r="A144" s="27" t="n"/>
      <c r="B144" s="28" t="n"/>
      <c r="C144" s="29" t="n"/>
      <c r="D144" s="29" t="n"/>
      <c r="E144" s="30" t="n"/>
      <c r="F144" s="30" t="n"/>
      <c r="G144" s="30" t="n"/>
      <c r="H144" s="29" t="n"/>
      <c r="I144" s="31">
        <f>IF(OR(E144="",F144=""),"",ROUND(MOD(F144-E144,1)*1440,0))</f>
        <v/>
      </c>
      <c r="J144" s="31">
        <f>IF(OR(F144="",G144=""),"",ROUND(MOD(G144-F144,1)*1440,0))</f>
        <v/>
      </c>
      <c r="K144" s="32">
        <f>IF(I144="","",IF(I144&gt;LateMinutes,"Late",""))</f>
        <v/>
      </c>
      <c r="L144" s="29" t="n"/>
    </row>
    <row r="145">
      <c r="A145" s="27" t="n"/>
      <c r="B145" s="28" t="n"/>
      <c r="C145" s="29" t="n"/>
      <c r="D145" s="29" t="n"/>
      <c r="E145" s="30" t="n"/>
      <c r="F145" s="30" t="n"/>
      <c r="G145" s="30" t="n"/>
      <c r="H145" s="29" t="n"/>
      <c r="I145" s="31">
        <f>IF(OR(E145="",F145=""),"",ROUND(MOD(F145-E145,1)*1440,0))</f>
        <v/>
      </c>
      <c r="J145" s="31">
        <f>IF(OR(F145="",G145=""),"",ROUND(MOD(G145-F145,1)*1440,0))</f>
        <v/>
      </c>
      <c r="K145" s="32">
        <f>IF(I145="","",IF(I145&gt;LateMinutes,"Late",""))</f>
        <v/>
      </c>
      <c r="L145" s="29" t="n"/>
    </row>
    <row r="146">
      <c r="A146" s="27" t="n"/>
      <c r="B146" s="28" t="n"/>
      <c r="C146" s="29" t="n"/>
      <c r="D146" s="29" t="n"/>
      <c r="E146" s="30" t="n"/>
      <c r="F146" s="30" t="n"/>
      <c r="G146" s="30" t="n"/>
      <c r="H146" s="29" t="n"/>
      <c r="I146" s="31">
        <f>IF(OR(E146="",F146=""),"",ROUND(MOD(F146-E146,1)*1440,0))</f>
        <v/>
      </c>
      <c r="J146" s="31">
        <f>IF(OR(F146="",G146=""),"",ROUND(MOD(G146-F146,1)*1440,0))</f>
        <v/>
      </c>
      <c r="K146" s="32">
        <f>IF(I146="","",IF(I146&gt;LateMinutes,"Late",""))</f>
        <v/>
      </c>
      <c r="L146" s="29" t="n"/>
    </row>
    <row r="147">
      <c r="A147" s="27" t="n"/>
      <c r="B147" s="28" t="n"/>
      <c r="C147" s="29" t="n"/>
      <c r="D147" s="29" t="n"/>
      <c r="E147" s="30" t="n"/>
      <c r="F147" s="30" t="n"/>
      <c r="G147" s="30" t="n"/>
      <c r="H147" s="29" t="n"/>
      <c r="I147" s="31">
        <f>IF(OR(E147="",F147=""),"",ROUND(MOD(F147-E147,1)*1440,0))</f>
        <v/>
      </c>
      <c r="J147" s="31">
        <f>IF(OR(F147="",G147=""),"",ROUND(MOD(G147-F147,1)*1440,0))</f>
        <v/>
      </c>
      <c r="K147" s="32">
        <f>IF(I147="","",IF(I147&gt;LateMinutes,"Late",""))</f>
        <v/>
      </c>
      <c r="L147" s="29" t="n"/>
    </row>
    <row r="148">
      <c r="A148" s="27" t="n"/>
      <c r="B148" s="28" t="n"/>
      <c r="C148" s="29" t="n"/>
      <c r="D148" s="29" t="n"/>
      <c r="E148" s="30" t="n"/>
      <c r="F148" s="30" t="n"/>
      <c r="G148" s="30" t="n"/>
      <c r="H148" s="29" t="n"/>
      <c r="I148" s="31">
        <f>IF(OR(E148="",F148=""),"",ROUND(MOD(F148-E148,1)*1440,0))</f>
        <v/>
      </c>
      <c r="J148" s="31">
        <f>IF(OR(F148="",G148=""),"",ROUND(MOD(G148-F148,1)*1440,0))</f>
        <v/>
      </c>
      <c r="K148" s="32">
        <f>IF(I148="","",IF(I148&gt;LateMinutes,"Late",""))</f>
        <v/>
      </c>
      <c r="L148" s="29" t="n"/>
    </row>
    <row r="149">
      <c r="A149" s="27" t="n"/>
      <c r="B149" s="28" t="n"/>
      <c r="C149" s="29" t="n"/>
      <c r="D149" s="29" t="n"/>
      <c r="E149" s="30" t="n"/>
      <c r="F149" s="30" t="n"/>
      <c r="G149" s="30" t="n"/>
      <c r="H149" s="29" t="n"/>
      <c r="I149" s="31">
        <f>IF(OR(E149="",F149=""),"",ROUND(MOD(F149-E149,1)*1440,0))</f>
        <v/>
      </c>
      <c r="J149" s="31">
        <f>IF(OR(F149="",G149=""),"",ROUND(MOD(G149-F149,1)*1440,0))</f>
        <v/>
      </c>
      <c r="K149" s="32">
        <f>IF(I149="","",IF(I149&gt;LateMinutes,"Late",""))</f>
        <v/>
      </c>
      <c r="L149" s="29" t="n"/>
    </row>
    <row r="150">
      <c r="A150" s="27" t="n"/>
      <c r="B150" s="28" t="n"/>
      <c r="C150" s="29" t="n"/>
      <c r="D150" s="29" t="n"/>
      <c r="E150" s="30" t="n"/>
      <c r="F150" s="30" t="n"/>
      <c r="G150" s="30" t="n"/>
      <c r="H150" s="29" t="n"/>
      <c r="I150" s="31">
        <f>IF(OR(E150="",F150=""),"",ROUND(MOD(F150-E150,1)*1440,0))</f>
        <v/>
      </c>
      <c r="J150" s="31">
        <f>IF(OR(F150="",G150=""),"",ROUND(MOD(G150-F150,1)*1440,0))</f>
        <v/>
      </c>
      <c r="K150" s="32">
        <f>IF(I150="","",IF(I150&gt;LateMinutes,"Late",""))</f>
        <v/>
      </c>
      <c r="L150" s="29" t="n"/>
    </row>
    <row r="151">
      <c r="A151" s="27" t="n"/>
      <c r="B151" s="28" t="n"/>
      <c r="C151" s="29" t="n"/>
      <c r="D151" s="29" t="n"/>
      <c r="E151" s="30" t="n"/>
      <c r="F151" s="30" t="n"/>
      <c r="G151" s="30" t="n"/>
      <c r="H151" s="29" t="n"/>
      <c r="I151" s="31">
        <f>IF(OR(E151="",F151=""),"",ROUND(MOD(F151-E151,1)*1440,0))</f>
        <v/>
      </c>
      <c r="J151" s="31">
        <f>IF(OR(F151="",G151=""),"",ROUND(MOD(G151-F151,1)*1440,0))</f>
        <v/>
      </c>
      <c r="K151" s="32">
        <f>IF(I151="","",IF(I151&gt;LateMinutes,"Late",""))</f>
        <v/>
      </c>
      <c r="L151" s="29" t="n"/>
    </row>
    <row r="152">
      <c r="A152" s="27" t="n"/>
      <c r="B152" s="28" t="n"/>
      <c r="C152" s="29" t="n"/>
      <c r="D152" s="29" t="n"/>
      <c r="E152" s="30" t="n"/>
      <c r="F152" s="30" t="n"/>
      <c r="G152" s="30" t="n"/>
      <c r="H152" s="29" t="n"/>
      <c r="I152" s="31">
        <f>IF(OR(E152="",F152=""),"",ROUND(MOD(F152-E152,1)*1440,0))</f>
        <v/>
      </c>
      <c r="J152" s="31">
        <f>IF(OR(F152="",G152=""),"",ROUND(MOD(G152-F152,1)*1440,0))</f>
        <v/>
      </c>
      <c r="K152" s="32">
        <f>IF(I152="","",IF(I152&gt;LateMinutes,"Late",""))</f>
        <v/>
      </c>
      <c r="L152" s="29" t="n"/>
    </row>
    <row r="153">
      <c r="A153" s="27" t="n"/>
      <c r="B153" s="28" t="n"/>
      <c r="C153" s="29" t="n"/>
      <c r="D153" s="29" t="n"/>
      <c r="E153" s="30" t="n"/>
      <c r="F153" s="30" t="n"/>
      <c r="G153" s="30" t="n"/>
      <c r="H153" s="29" t="n"/>
      <c r="I153" s="31">
        <f>IF(OR(E153="",F153=""),"",ROUND(MOD(F153-E153,1)*1440,0))</f>
        <v/>
      </c>
      <c r="J153" s="31">
        <f>IF(OR(F153="",G153=""),"",ROUND(MOD(G153-F153,1)*1440,0))</f>
        <v/>
      </c>
      <c r="K153" s="32">
        <f>IF(I153="","",IF(I153&gt;LateMinutes,"Late",""))</f>
        <v/>
      </c>
      <c r="L153" s="29" t="n"/>
    </row>
    <row r="154">
      <c r="A154" s="27" t="n"/>
      <c r="B154" s="28" t="n"/>
      <c r="C154" s="29" t="n"/>
      <c r="D154" s="29" t="n"/>
      <c r="E154" s="30" t="n"/>
      <c r="F154" s="30" t="n"/>
      <c r="G154" s="30" t="n"/>
      <c r="H154" s="29" t="n"/>
      <c r="I154" s="31">
        <f>IF(OR(E154="",F154=""),"",ROUND(MOD(F154-E154,1)*1440,0))</f>
        <v/>
      </c>
      <c r="J154" s="31">
        <f>IF(OR(F154="",G154=""),"",ROUND(MOD(G154-F154,1)*1440,0))</f>
        <v/>
      </c>
      <c r="K154" s="32">
        <f>IF(I154="","",IF(I154&gt;LateMinutes,"Late",""))</f>
        <v/>
      </c>
      <c r="L154" s="29" t="n"/>
    </row>
    <row r="155">
      <c r="A155" s="27" t="n"/>
      <c r="B155" s="28" t="n"/>
      <c r="C155" s="29" t="n"/>
      <c r="D155" s="29" t="n"/>
      <c r="E155" s="30" t="n"/>
      <c r="F155" s="30" t="n"/>
      <c r="G155" s="30" t="n"/>
      <c r="H155" s="29" t="n"/>
      <c r="I155" s="31">
        <f>IF(OR(E155="",F155=""),"",ROUND(MOD(F155-E155,1)*1440,0))</f>
        <v/>
      </c>
      <c r="J155" s="31">
        <f>IF(OR(F155="",G155=""),"",ROUND(MOD(G155-F155,1)*1440,0))</f>
        <v/>
      </c>
      <c r="K155" s="32">
        <f>IF(I155="","",IF(I155&gt;LateMinutes,"Late",""))</f>
        <v/>
      </c>
      <c r="L155" s="29" t="n"/>
    </row>
    <row r="156">
      <c r="A156" s="27" t="n"/>
      <c r="B156" s="28" t="n"/>
      <c r="C156" s="29" t="n"/>
      <c r="D156" s="29" t="n"/>
      <c r="E156" s="30" t="n"/>
      <c r="F156" s="30" t="n"/>
      <c r="G156" s="30" t="n"/>
      <c r="H156" s="29" t="n"/>
      <c r="I156" s="31">
        <f>IF(OR(E156="",F156=""),"",ROUND(MOD(F156-E156,1)*1440,0))</f>
        <v/>
      </c>
      <c r="J156" s="31">
        <f>IF(OR(F156="",G156=""),"",ROUND(MOD(G156-F156,1)*1440,0))</f>
        <v/>
      </c>
      <c r="K156" s="32">
        <f>IF(I156="","",IF(I156&gt;LateMinutes,"Late",""))</f>
        <v/>
      </c>
      <c r="L156" s="29" t="n"/>
    </row>
    <row r="157">
      <c r="A157" s="27" t="n"/>
      <c r="B157" s="28" t="n"/>
      <c r="C157" s="29" t="n"/>
      <c r="D157" s="29" t="n"/>
      <c r="E157" s="30" t="n"/>
      <c r="F157" s="30" t="n"/>
      <c r="G157" s="30" t="n"/>
      <c r="H157" s="29" t="n"/>
      <c r="I157" s="31">
        <f>IF(OR(E157="",F157=""),"",ROUND(MOD(F157-E157,1)*1440,0))</f>
        <v/>
      </c>
      <c r="J157" s="31">
        <f>IF(OR(F157="",G157=""),"",ROUND(MOD(G157-F157,1)*1440,0))</f>
        <v/>
      </c>
      <c r="K157" s="32">
        <f>IF(I157="","",IF(I157&gt;LateMinutes,"Late",""))</f>
        <v/>
      </c>
      <c r="L157" s="29" t="n"/>
    </row>
    <row r="158">
      <c r="A158" s="27" t="n"/>
      <c r="B158" s="28" t="n"/>
      <c r="C158" s="29" t="n"/>
      <c r="D158" s="29" t="n"/>
      <c r="E158" s="30" t="n"/>
      <c r="F158" s="30" t="n"/>
      <c r="G158" s="30" t="n"/>
      <c r="H158" s="29" t="n"/>
      <c r="I158" s="31">
        <f>IF(OR(E158="",F158=""),"",ROUND(MOD(F158-E158,1)*1440,0))</f>
        <v/>
      </c>
      <c r="J158" s="31">
        <f>IF(OR(F158="",G158=""),"",ROUND(MOD(G158-F158,1)*1440,0))</f>
        <v/>
      </c>
      <c r="K158" s="32">
        <f>IF(I158="","",IF(I158&gt;LateMinutes,"Late",""))</f>
        <v/>
      </c>
      <c r="L158" s="29" t="n"/>
    </row>
    <row r="159">
      <c r="A159" s="27" t="n"/>
      <c r="B159" s="28" t="n"/>
      <c r="C159" s="29" t="n"/>
      <c r="D159" s="29" t="n"/>
      <c r="E159" s="30" t="n"/>
      <c r="F159" s="30" t="n"/>
      <c r="G159" s="30" t="n"/>
      <c r="H159" s="29" t="n"/>
      <c r="I159" s="31">
        <f>IF(OR(E159="",F159=""),"",ROUND(MOD(F159-E159,1)*1440,0))</f>
        <v/>
      </c>
      <c r="J159" s="31">
        <f>IF(OR(F159="",G159=""),"",ROUND(MOD(G159-F159,1)*1440,0))</f>
        <v/>
      </c>
      <c r="K159" s="32">
        <f>IF(I159="","",IF(I159&gt;LateMinutes,"Late",""))</f>
        <v/>
      </c>
      <c r="L159" s="29" t="n"/>
    </row>
    <row r="160">
      <c r="A160" s="27" t="n"/>
      <c r="B160" s="28" t="n"/>
      <c r="C160" s="29" t="n"/>
      <c r="D160" s="29" t="n"/>
      <c r="E160" s="30" t="n"/>
      <c r="F160" s="30" t="n"/>
      <c r="G160" s="30" t="n"/>
      <c r="H160" s="29" t="n"/>
      <c r="I160" s="31">
        <f>IF(OR(E160="",F160=""),"",ROUND(MOD(F160-E160,1)*1440,0))</f>
        <v/>
      </c>
      <c r="J160" s="31">
        <f>IF(OR(F160="",G160=""),"",ROUND(MOD(G160-F160,1)*1440,0))</f>
        <v/>
      </c>
      <c r="K160" s="32">
        <f>IF(I160="","",IF(I160&gt;LateMinutes,"Late",""))</f>
        <v/>
      </c>
      <c r="L160" s="29" t="n"/>
    </row>
    <row r="161">
      <c r="A161" s="27" t="n"/>
      <c r="B161" s="28" t="n"/>
      <c r="C161" s="29" t="n"/>
      <c r="D161" s="29" t="n"/>
      <c r="E161" s="30" t="n"/>
      <c r="F161" s="30" t="n"/>
      <c r="G161" s="30" t="n"/>
      <c r="H161" s="29" t="n"/>
      <c r="I161" s="31">
        <f>IF(OR(E161="",F161=""),"",ROUND(MOD(F161-E161,1)*1440,0))</f>
        <v/>
      </c>
      <c r="J161" s="31">
        <f>IF(OR(F161="",G161=""),"",ROUND(MOD(G161-F161,1)*1440,0))</f>
        <v/>
      </c>
      <c r="K161" s="32">
        <f>IF(I161="","",IF(I161&gt;LateMinutes,"Late",""))</f>
        <v/>
      </c>
      <c r="L161" s="29" t="n"/>
    </row>
    <row r="162">
      <c r="A162" s="27" t="n"/>
      <c r="B162" s="28" t="n"/>
      <c r="C162" s="29" t="n"/>
      <c r="D162" s="29" t="n"/>
      <c r="E162" s="30" t="n"/>
      <c r="F162" s="30" t="n"/>
      <c r="G162" s="30" t="n"/>
      <c r="H162" s="29" t="n"/>
      <c r="I162" s="31">
        <f>IF(OR(E162="",F162=""),"",ROUND(MOD(F162-E162,1)*1440,0))</f>
        <v/>
      </c>
      <c r="J162" s="31">
        <f>IF(OR(F162="",G162=""),"",ROUND(MOD(G162-F162,1)*1440,0))</f>
        <v/>
      </c>
      <c r="K162" s="32">
        <f>IF(I162="","",IF(I162&gt;LateMinutes,"Late",""))</f>
        <v/>
      </c>
      <c r="L162" s="29" t="n"/>
    </row>
    <row r="163">
      <c r="A163" s="27" t="n"/>
      <c r="B163" s="28" t="n"/>
      <c r="C163" s="29" t="n"/>
      <c r="D163" s="29" t="n"/>
      <c r="E163" s="30" t="n"/>
      <c r="F163" s="30" t="n"/>
      <c r="G163" s="30" t="n"/>
      <c r="H163" s="29" t="n"/>
      <c r="I163" s="31">
        <f>IF(OR(E163="",F163=""),"",ROUND(MOD(F163-E163,1)*1440,0))</f>
        <v/>
      </c>
      <c r="J163" s="31">
        <f>IF(OR(F163="",G163=""),"",ROUND(MOD(G163-F163,1)*1440,0))</f>
        <v/>
      </c>
      <c r="K163" s="32">
        <f>IF(I163="","",IF(I163&gt;LateMinutes,"Late",""))</f>
        <v/>
      </c>
      <c r="L163" s="29" t="n"/>
    </row>
    <row r="164">
      <c r="A164" s="27" t="n"/>
      <c r="B164" s="28" t="n"/>
      <c r="C164" s="29" t="n"/>
      <c r="D164" s="29" t="n"/>
      <c r="E164" s="30" t="n"/>
      <c r="F164" s="30" t="n"/>
      <c r="G164" s="30" t="n"/>
      <c r="H164" s="29" t="n"/>
      <c r="I164" s="31">
        <f>IF(OR(E164="",F164=""),"",ROUND(MOD(F164-E164,1)*1440,0))</f>
        <v/>
      </c>
      <c r="J164" s="31">
        <f>IF(OR(F164="",G164=""),"",ROUND(MOD(G164-F164,1)*1440,0))</f>
        <v/>
      </c>
      <c r="K164" s="32">
        <f>IF(I164="","",IF(I164&gt;LateMinutes,"Late",""))</f>
        <v/>
      </c>
      <c r="L164" s="29" t="n"/>
    </row>
    <row r="165">
      <c r="A165" s="27" t="n"/>
      <c r="B165" s="28" t="n"/>
      <c r="C165" s="29" t="n"/>
      <c r="D165" s="29" t="n"/>
      <c r="E165" s="30" t="n"/>
      <c r="F165" s="30" t="n"/>
      <c r="G165" s="30" t="n"/>
      <c r="H165" s="29" t="n"/>
      <c r="I165" s="31">
        <f>IF(OR(E165="",F165=""),"",ROUND(MOD(F165-E165,1)*1440,0))</f>
        <v/>
      </c>
      <c r="J165" s="31">
        <f>IF(OR(F165="",G165=""),"",ROUND(MOD(G165-F165,1)*1440,0))</f>
        <v/>
      </c>
      <c r="K165" s="32">
        <f>IF(I165="","",IF(I165&gt;LateMinutes,"Late",""))</f>
        <v/>
      </c>
      <c r="L165" s="29" t="n"/>
    </row>
    <row r="166">
      <c r="A166" s="27" t="n"/>
      <c r="B166" s="28" t="n"/>
      <c r="C166" s="29" t="n"/>
      <c r="D166" s="29" t="n"/>
      <c r="E166" s="30" t="n"/>
      <c r="F166" s="30" t="n"/>
      <c r="G166" s="30" t="n"/>
      <c r="H166" s="29" t="n"/>
      <c r="I166" s="31">
        <f>IF(OR(E166="",F166=""),"",ROUND(MOD(F166-E166,1)*1440,0))</f>
        <v/>
      </c>
      <c r="J166" s="31">
        <f>IF(OR(F166="",G166=""),"",ROUND(MOD(G166-F166,1)*1440,0))</f>
        <v/>
      </c>
      <c r="K166" s="32">
        <f>IF(I166="","",IF(I166&gt;LateMinutes,"Late",""))</f>
        <v/>
      </c>
      <c r="L166" s="29" t="n"/>
    </row>
    <row r="167">
      <c r="A167" s="27" t="n"/>
      <c r="B167" s="28" t="n"/>
      <c r="C167" s="29" t="n"/>
      <c r="D167" s="29" t="n"/>
      <c r="E167" s="30" t="n"/>
      <c r="F167" s="30" t="n"/>
      <c r="G167" s="30" t="n"/>
      <c r="H167" s="29" t="n"/>
      <c r="I167" s="31">
        <f>IF(OR(E167="",F167=""),"",ROUND(MOD(F167-E167,1)*1440,0))</f>
        <v/>
      </c>
      <c r="J167" s="31">
        <f>IF(OR(F167="",G167=""),"",ROUND(MOD(G167-F167,1)*1440,0))</f>
        <v/>
      </c>
      <c r="K167" s="32">
        <f>IF(I167="","",IF(I167&gt;LateMinutes,"Late",""))</f>
        <v/>
      </c>
      <c r="L167" s="29" t="n"/>
    </row>
    <row r="168">
      <c r="A168" s="27" t="n"/>
      <c r="B168" s="28" t="n"/>
      <c r="C168" s="29" t="n"/>
      <c r="D168" s="29" t="n"/>
      <c r="E168" s="30" t="n"/>
      <c r="F168" s="30" t="n"/>
      <c r="G168" s="30" t="n"/>
      <c r="H168" s="29" t="n"/>
      <c r="I168" s="31">
        <f>IF(OR(E168="",F168=""),"",ROUND(MOD(F168-E168,1)*1440,0))</f>
        <v/>
      </c>
      <c r="J168" s="31">
        <f>IF(OR(F168="",G168=""),"",ROUND(MOD(G168-F168,1)*1440,0))</f>
        <v/>
      </c>
      <c r="K168" s="32">
        <f>IF(I168="","",IF(I168&gt;LateMinutes,"Late",""))</f>
        <v/>
      </c>
      <c r="L168" s="29" t="n"/>
    </row>
    <row r="169">
      <c r="A169" s="27" t="n"/>
      <c r="B169" s="28" t="n"/>
      <c r="C169" s="29" t="n"/>
      <c r="D169" s="29" t="n"/>
      <c r="E169" s="30" t="n"/>
      <c r="F169" s="30" t="n"/>
      <c r="G169" s="30" t="n"/>
      <c r="H169" s="29" t="n"/>
      <c r="I169" s="31">
        <f>IF(OR(E169="",F169=""),"",ROUND(MOD(F169-E169,1)*1440,0))</f>
        <v/>
      </c>
      <c r="J169" s="31">
        <f>IF(OR(F169="",G169=""),"",ROUND(MOD(G169-F169,1)*1440,0))</f>
        <v/>
      </c>
      <c r="K169" s="32">
        <f>IF(I169="","",IF(I169&gt;LateMinutes,"Late",""))</f>
        <v/>
      </c>
      <c r="L169" s="29" t="n"/>
    </row>
    <row r="170">
      <c r="A170" s="27" t="n"/>
      <c r="B170" s="28" t="n"/>
      <c r="C170" s="29" t="n"/>
      <c r="D170" s="29" t="n"/>
      <c r="E170" s="30" t="n"/>
      <c r="F170" s="30" t="n"/>
      <c r="G170" s="30" t="n"/>
      <c r="H170" s="29" t="n"/>
      <c r="I170" s="31">
        <f>IF(OR(E170="",F170=""),"",ROUND(MOD(F170-E170,1)*1440,0))</f>
        <v/>
      </c>
      <c r="J170" s="31">
        <f>IF(OR(F170="",G170=""),"",ROUND(MOD(G170-F170,1)*1440,0))</f>
        <v/>
      </c>
      <c r="K170" s="32">
        <f>IF(I170="","",IF(I170&gt;LateMinutes,"Late",""))</f>
        <v/>
      </c>
      <c r="L170" s="29" t="n"/>
    </row>
    <row r="171">
      <c r="A171" s="27" t="n"/>
      <c r="B171" s="28" t="n"/>
      <c r="C171" s="29" t="n"/>
      <c r="D171" s="29" t="n"/>
      <c r="E171" s="30" t="n"/>
      <c r="F171" s="30" t="n"/>
      <c r="G171" s="30" t="n"/>
      <c r="H171" s="29" t="n"/>
      <c r="I171" s="31">
        <f>IF(OR(E171="",F171=""),"",ROUND(MOD(F171-E171,1)*1440,0))</f>
        <v/>
      </c>
      <c r="J171" s="31">
        <f>IF(OR(F171="",G171=""),"",ROUND(MOD(G171-F171,1)*1440,0))</f>
        <v/>
      </c>
      <c r="K171" s="32">
        <f>IF(I171="","",IF(I171&gt;LateMinutes,"Late",""))</f>
        <v/>
      </c>
      <c r="L171" s="29" t="n"/>
    </row>
    <row r="172">
      <c r="A172" s="27" t="n"/>
      <c r="B172" s="28" t="n"/>
      <c r="C172" s="29" t="n"/>
      <c r="D172" s="29" t="n"/>
      <c r="E172" s="30" t="n"/>
      <c r="F172" s="30" t="n"/>
      <c r="G172" s="30" t="n"/>
      <c r="H172" s="29" t="n"/>
      <c r="I172" s="31">
        <f>IF(OR(E172="",F172=""),"",ROUND(MOD(F172-E172,1)*1440,0))</f>
        <v/>
      </c>
      <c r="J172" s="31">
        <f>IF(OR(F172="",G172=""),"",ROUND(MOD(G172-F172,1)*1440,0))</f>
        <v/>
      </c>
      <c r="K172" s="32">
        <f>IF(I172="","",IF(I172&gt;LateMinutes,"Late",""))</f>
        <v/>
      </c>
      <c r="L172" s="29" t="n"/>
    </row>
    <row r="173">
      <c r="A173" s="27" t="n"/>
      <c r="B173" s="28" t="n"/>
      <c r="C173" s="29" t="n"/>
      <c r="D173" s="29" t="n"/>
      <c r="E173" s="30" t="n"/>
      <c r="F173" s="30" t="n"/>
      <c r="G173" s="30" t="n"/>
      <c r="H173" s="29" t="n"/>
      <c r="I173" s="31">
        <f>IF(OR(E173="",F173=""),"",ROUND(MOD(F173-E173,1)*1440,0))</f>
        <v/>
      </c>
      <c r="J173" s="31">
        <f>IF(OR(F173="",G173=""),"",ROUND(MOD(G173-F173,1)*1440,0))</f>
        <v/>
      </c>
      <c r="K173" s="32">
        <f>IF(I173="","",IF(I173&gt;LateMinutes,"Late",""))</f>
        <v/>
      </c>
      <c r="L173" s="29" t="n"/>
    </row>
    <row r="174">
      <c r="A174" s="27" t="n"/>
      <c r="B174" s="28" t="n"/>
      <c r="C174" s="29" t="n"/>
      <c r="D174" s="29" t="n"/>
      <c r="E174" s="30" t="n"/>
      <c r="F174" s="30" t="n"/>
      <c r="G174" s="30" t="n"/>
      <c r="H174" s="29" t="n"/>
      <c r="I174" s="31">
        <f>IF(OR(E174="",F174=""),"",ROUND(MOD(F174-E174,1)*1440,0))</f>
        <v/>
      </c>
      <c r="J174" s="31">
        <f>IF(OR(F174="",G174=""),"",ROUND(MOD(G174-F174,1)*1440,0))</f>
        <v/>
      </c>
      <c r="K174" s="32">
        <f>IF(I174="","",IF(I174&gt;LateMinutes,"Late",""))</f>
        <v/>
      </c>
      <c r="L174" s="29" t="n"/>
    </row>
    <row r="175">
      <c r="A175" s="27" t="n"/>
      <c r="B175" s="28" t="n"/>
      <c r="C175" s="29" t="n"/>
      <c r="D175" s="29" t="n"/>
      <c r="E175" s="30" t="n"/>
      <c r="F175" s="30" t="n"/>
      <c r="G175" s="30" t="n"/>
      <c r="H175" s="29" t="n"/>
      <c r="I175" s="31">
        <f>IF(OR(E175="",F175=""),"",ROUND(MOD(F175-E175,1)*1440,0))</f>
        <v/>
      </c>
      <c r="J175" s="31">
        <f>IF(OR(F175="",G175=""),"",ROUND(MOD(G175-F175,1)*1440,0))</f>
        <v/>
      </c>
      <c r="K175" s="32">
        <f>IF(I175="","",IF(I175&gt;LateMinutes,"Late",""))</f>
        <v/>
      </c>
      <c r="L175" s="29" t="n"/>
    </row>
    <row r="176">
      <c r="A176" s="27" t="n"/>
      <c r="B176" s="28" t="n"/>
      <c r="C176" s="29" t="n"/>
      <c r="D176" s="29" t="n"/>
      <c r="E176" s="30" t="n"/>
      <c r="F176" s="30" t="n"/>
      <c r="G176" s="30" t="n"/>
      <c r="H176" s="29" t="n"/>
      <c r="I176" s="31">
        <f>IF(OR(E176="",F176=""),"",ROUND(MOD(F176-E176,1)*1440,0))</f>
        <v/>
      </c>
      <c r="J176" s="31">
        <f>IF(OR(F176="",G176=""),"",ROUND(MOD(G176-F176,1)*1440,0))</f>
        <v/>
      </c>
      <c r="K176" s="32">
        <f>IF(I176="","",IF(I176&gt;LateMinutes,"Late",""))</f>
        <v/>
      </c>
      <c r="L176" s="29" t="n"/>
    </row>
    <row r="177">
      <c r="A177" s="27" t="n"/>
      <c r="B177" s="28" t="n"/>
      <c r="C177" s="29" t="n"/>
      <c r="D177" s="29" t="n"/>
      <c r="E177" s="30" t="n"/>
      <c r="F177" s="30" t="n"/>
      <c r="G177" s="30" t="n"/>
      <c r="H177" s="29" t="n"/>
      <c r="I177" s="31">
        <f>IF(OR(E177="",F177=""),"",ROUND(MOD(F177-E177,1)*1440,0))</f>
        <v/>
      </c>
      <c r="J177" s="31">
        <f>IF(OR(F177="",G177=""),"",ROUND(MOD(G177-F177,1)*1440,0))</f>
        <v/>
      </c>
      <c r="K177" s="32">
        <f>IF(I177="","",IF(I177&gt;LateMinutes,"Late",""))</f>
        <v/>
      </c>
      <c r="L177" s="29" t="n"/>
    </row>
    <row r="178">
      <c r="A178" s="27" t="n"/>
      <c r="B178" s="28" t="n"/>
      <c r="C178" s="29" t="n"/>
      <c r="D178" s="29" t="n"/>
      <c r="E178" s="30" t="n"/>
      <c r="F178" s="30" t="n"/>
      <c r="G178" s="30" t="n"/>
      <c r="H178" s="29" t="n"/>
      <c r="I178" s="31">
        <f>IF(OR(E178="",F178=""),"",ROUND(MOD(F178-E178,1)*1440,0))</f>
        <v/>
      </c>
      <c r="J178" s="31">
        <f>IF(OR(F178="",G178=""),"",ROUND(MOD(G178-F178,1)*1440,0))</f>
        <v/>
      </c>
      <c r="K178" s="32">
        <f>IF(I178="","",IF(I178&gt;LateMinutes,"Late",""))</f>
        <v/>
      </c>
      <c r="L178" s="29" t="n"/>
    </row>
    <row r="179">
      <c r="A179" s="27" t="n"/>
      <c r="B179" s="28" t="n"/>
      <c r="C179" s="29" t="n"/>
      <c r="D179" s="29" t="n"/>
      <c r="E179" s="30" t="n"/>
      <c r="F179" s="30" t="n"/>
      <c r="G179" s="30" t="n"/>
      <c r="H179" s="29" t="n"/>
      <c r="I179" s="31">
        <f>IF(OR(E179="",F179=""),"",ROUND(MOD(F179-E179,1)*1440,0))</f>
        <v/>
      </c>
      <c r="J179" s="31">
        <f>IF(OR(F179="",G179=""),"",ROUND(MOD(G179-F179,1)*1440,0))</f>
        <v/>
      </c>
      <c r="K179" s="32">
        <f>IF(I179="","",IF(I179&gt;LateMinutes,"Late",""))</f>
        <v/>
      </c>
      <c r="L179" s="29" t="n"/>
    </row>
    <row r="180">
      <c r="A180" s="27" t="n"/>
      <c r="B180" s="28" t="n"/>
      <c r="C180" s="29" t="n"/>
      <c r="D180" s="29" t="n"/>
      <c r="E180" s="30" t="n"/>
      <c r="F180" s="30" t="n"/>
      <c r="G180" s="30" t="n"/>
      <c r="H180" s="29" t="n"/>
      <c r="I180" s="31">
        <f>IF(OR(E180="",F180=""),"",ROUND(MOD(F180-E180,1)*1440,0))</f>
        <v/>
      </c>
      <c r="J180" s="31">
        <f>IF(OR(F180="",G180=""),"",ROUND(MOD(G180-F180,1)*1440,0))</f>
        <v/>
      </c>
      <c r="K180" s="32">
        <f>IF(I180="","",IF(I180&gt;LateMinutes,"Late",""))</f>
        <v/>
      </c>
      <c r="L180" s="29" t="n"/>
    </row>
    <row r="181">
      <c r="A181" s="27" t="n"/>
      <c r="B181" s="28" t="n"/>
      <c r="C181" s="29" t="n"/>
      <c r="D181" s="29" t="n"/>
      <c r="E181" s="30" t="n"/>
      <c r="F181" s="30" t="n"/>
      <c r="G181" s="30" t="n"/>
      <c r="H181" s="29" t="n"/>
      <c r="I181" s="31">
        <f>IF(OR(E181="",F181=""),"",ROUND(MOD(F181-E181,1)*1440,0))</f>
        <v/>
      </c>
      <c r="J181" s="31">
        <f>IF(OR(F181="",G181=""),"",ROUND(MOD(G181-F181,1)*1440,0))</f>
        <v/>
      </c>
      <c r="K181" s="32">
        <f>IF(I181="","",IF(I181&gt;LateMinutes,"Late",""))</f>
        <v/>
      </c>
      <c r="L181" s="29" t="n"/>
    </row>
    <row r="182">
      <c r="A182" s="27" t="n"/>
      <c r="B182" s="28" t="n"/>
      <c r="C182" s="29" t="n"/>
      <c r="D182" s="29" t="n"/>
      <c r="E182" s="30" t="n"/>
      <c r="F182" s="30" t="n"/>
      <c r="G182" s="30" t="n"/>
      <c r="H182" s="29" t="n"/>
      <c r="I182" s="31">
        <f>IF(OR(E182="",F182=""),"",ROUND(MOD(F182-E182,1)*1440,0))</f>
        <v/>
      </c>
      <c r="J182" s="31">
        <f>IF(OR(F182="",G182=""),"",ROUND(MOD(G182-F182,1)*1440,0))</f>
        <v/>
      </c>
      <c r="K182" s="32">
        <f>IF(I182="","",IF(I182&gt;LateMinutes,"Late",""))</f>
        <v/>
      </c>
      <c r="L182" s="29" t="n"/>
    </row>
    <row r="183">
      <c r="A183" s="27" t="n"/>
      <c r="B183" s="28" t="n"/>
      <c r="C183" s="29" t="n"/>
      <c r="D183" s="29" t="n"/>
      <c r="E183" s="30" t="n"/>
      <c r="F183" s="30" t="n"/>
      <c r="G183" s="30" t="n"/>
      <c r="H183" s="29" t="n"/>
      <c r="I183" s="31">
        <f>IF(OR(E183="",F183=""),"",ROUND(MOD(F183-E183,1)*1440,0))</f>
        <v/>
      </c>
      <c r="J183" s="31">
        <f>IF(OR(F183="",G183=""),"",ROUND(MOD(G183-F183,1)*1440,0))</f>
        <v/>
      </c>
      <c r="K183" s="32">
        <f>IF(I183="","",IF(I183&gt;LateMinutes,"Late",""))</f>
        <v/>
      </c>
      <c r="L183" s="29" t="n"/>
    </row>
    <row r="184">
      <c r="A184" s="27" t="n"/>
      <c r="B184" s="28" t="n"/>
      <c r="C184" s="29" t="n"/>
      <c r="D184" s="29" t="n"/>
      <c r="E184" s="30" t="n"/>
      <c r="F184" s="30" t="n"/>
      <c r="G184" s="30" t="n"/>
      <c r="H184" s="29" t="n"/>
      <c r="I184" s="31">
        <f>IF(OR(E184="",F184=""),"",ROUND(MOD(F184-E184,1)*1440,0))</f>
        <v/>
      </c>
      <c r="J184" s="31">
        <f>IF(OR(F184="",G184=""),"",ROUND(MOD(G184-F184,1)*1440,0))</f>
        <v/>
      </c>
      <c r="K184" s="32">
        <f>IF(I184="","",IF(I184&gt;LateMinutes,"Late",""))</f>
        <v/>
      </c>
      <c r="L184" s="29" t="n"/>
    </row>
    <row r="185">
      <c r="A185" s="27" t="n"/>
      <c r="B185" s="28" t="n"/>
      <c r="C185" s="29" t="n"/>
      <c r="D185" s="29" t="n"/>
      <c r="E185" s="30" t="n"/>
      <c r="F185" s="30" t="n"/>
      <c r="G185" s="30" t="n"/>
      <c r="H185" s="29" t="n"/>
      <c r="I185" s="31">
        <f>IF(OR(E185="",F185=""),"",ROUND(MOD(F185-E185,1)*1440,0))</f>
        <v/>
      </c>
      <c r="J185" s="31">
        <f>IF(OR(F185="",G185=""),"",ROUND(MOD(G185-F185,1)*1440,0))</f>
        <v/>
      </c>
      <c r="K185" s="32">
        <f>IF(I185="","",IF(I185&gt;LateMinutes,"Late",""))</f>
        <v/>
      </c>
      <c r="L185" s="29" t="n"/>
    </row>
    <row r="186">
      <c r="A186" s="27" t="n"/>
      <c r="B186" s="28" t="n"/>
      <c r="C186" s="29" t="n"/>
      <c r="D186" s="29" t="n"/>
      <c r="E186" s="30" t="n"/>
      <c r="F186" s="30" t="n"/>
      <c r="G186" s="30" t="n"/>
      <c r="H186" s="29" t="n"/>
      <c r="I186" s="31">
        <f>IF(OR(E186="",F186=""),"",ROUND(MOD(F186-E186,1)*1440,0))</f>
        <v/>
      </c>
      <c r="J186" s="31">
        <f>IF(OR(F186="",G186=""),"",ROUND(MOD(G186-F186,1)*1440,0))</f>
        <v/>
      </c>
      <c r="K186" s="32">
        <f>IF(I186="","",IF(I186&gt;LateMinutes,"Late",""))</f>
        <v/>
      </c>
      <c r="L186" s="29" t="n"/>
    </row>
    <row r="187">
      <c r="A187" s="27" t="n"/>
      <c r="B187" s="28" t="n"/>
      <c r="C187" s="29" t="n"/>
      <c r="D187" s="29" t="n"/>
      <c r="E187" s="30" t="n"/>
      <c r="F187" s="30" t="n"/>
      <c r="G187" s="30" t="n"/>
      <c r="H187" s="29" t="n"/>
      <c r="I187" s="31">
        <f>IF(OR(E187="",F187=""),"",ROUND(MOD(F187-E187,1)*1440,0))</f>
        <v/>
      </c>
      <c r="J187" s="31">
        <f>IF(OR(F187="",G187=""),"",ROUND(MOD(G187-F187,1)*1440,0))</f>
        <v/>
      </c>
      <c r="K187" s="32">
        <f>IF(I187="","",IF(I187&gt;LateMinutes,"Late",""))</f>
        <v/>
      </c>
      <c r="L187" s="29" t="n"/>
    </row>
    <row r="188">
      <c r="A188" s="27" t="n"/>
      <c r="B188" s="28" t="n"/>
      <c r="C188" s="29" t="n"/>
      <c r="D188" s="29" t="n"/>
      <c r="E188" s="30" t="n"/>
      <c r="F188" s="30" t="n"/>
      <c r="G188" s="30" t="n"/>
      <c r="H188" s="29" t="n"/>
      <c r="I188" s="31">
        <f>IF(OR(E188="",F188=""),"",ROUND(MOD(F188-E188,1)*1440,0))</f>
        <v/>
      </c>
      <c r="J188" s="31">
        <f>IF(OR(F188="",G188=""),"",ROUND(MOD(G188-F188,1)*1440,0))</f>
        <v/>
      </c>
      <c r="K188" s="32">
        <f>IF(I188="","",IF(I188&gt;LateMinutes,"Late",""))</f>
        <v/>
      </c>
      <c r="L188" s="29" t="n"/>
    </row>
    <row r="189">
      <c r="A189" s="27" t="n"/>
      <c r="B189" s="28" t="n"/>
      <c r="C189" s="29" t="n"/>
      <c r="D189" s="29" t="n"/>
      <c r="E189" s="30" t="n"/>
      <c r="F189" s="30" t="n"/>
      <c r="G189" s="30" t="n"/>
      <c r="H189" s="29" t="n"/>
      <c r="I189" s="31">
        <f>IF(OR(E189="",F189=""),"",ROUND(MOD(F189-E189,1)*1440,0))</f>
        <v/>
      </c>
      <c r="J189" s="31">
        <f>IF(OR(F189="",G189=""),"",ROUND(MOD(G189-F189,1)*1440,0))</f>
        <v/>
      </c>
      <c r="K189" s="32">
        <f>IF(I189="","",IF(I189&gt;LateMinutes,"Late",""))</f>
        <v/>
      </c>
      <c r="L189" s="29" t="n"/>
    </row>
    <row r="190">
      <c r="A190" s="27" t="n"/>
      <c r="B190" s="28" t="n"/>
      <c r="C190" s="29" t="n"/>
      <c r="D190" s="29" t="n"/>
      <c r="E190" s="30" t="n"/>
      <c r="F190" s="30" t="n"/>
      <c r="G190" s="30" t="n"/>
      <c r="H190" s="29" t="n"/>
      <c r="I190" s="31">
        <f>IF(OR(E190="",F190=""),"",ROUND(MOD(F190-E190,1)*1440,0))</f>
        <v/>
      </c>
      <c r="J190" s="31">
        <f>IF(OR(F190="",G190=""),"",ROUND(MOD(G190-F190,1)*1440,0))</f>
        <v/>
      </c>
      <c r="K190" s="32">
        <f>IF(I190="","",IF(I190&gt;LateMinutes,"Late",""))</f>
        <v/>
      </c>
      <c r="L190" s="29" t="n"/>
    </row>
    <row r="191">
      <c r="A191" s="27" t="n"/>
      <c r="B191" s="28" t="n"/>
      <c r="C191" s="29" t="n"/>
      <c r="D191" s="29" t="n"/>
      <c r="E191" s="30" t="n"/>
      <c r="F191" s="30" t="n"/>
      <c r="G191" s="30" t="n"/>
      <c r="H191" s="29" t="n"/>
      <c r="I191" s="31">
        <f>IF(OR(E191="",F191=""),"",ROUND(MOD(F191-E191,1)*1440,0))</f>
        <v/>
      </c>
      <c r="J191" s="31">
        <f>IF(OR(F191="",G191=""),"",ROUND(MOD(G191-F191,1)*1440,0))</f>
        <v/>
      </c>
      <c r="K191" s="32">
        <f>IF(I191="","",IF(I191&gt;LateMinutes,"Late",""))</f>
        <v/>
      </c>
      <c r="L191" s="29" t="n"/>
    </row>
    <row r="192">
      <c r="A192" s="27" t="n"/>
      <c r="B192" s="28" t="n"/>
      <c r="C192" s="29" t="n"/>
      <c r="D192" s="29" t="n"/>
      <c r="E192" s="30" t="n"/>
      <c r="F192" s="30" t="n"/>
      <c r="G192" s="30" t="n"/>
      <c r="H192" s="29" t="n"/>
      <c r="I192" s="31">
        <f>IF(OR(E192="",F192=""),"",ROUND(MOD(F192-E192,1)*1440,0))</f>
        <v/>
      </c>
      <c r="J192" s="31">
        <f>IF(OR(F192="",G192=""),"",ROUND(MOD(G192-F192,1)*1440,0))</f>
        <v/>
      </c>
      <c r="K192" s="32">
        <f>IF(I192="","",IF(I192&gt;LateMinutes,"Late",""))</f>
        <v/>
      </c>
      <c r="L192" s="29" t="n"/>
    </row>
    <row r="193">
      <c r="A193" s="27" t="n"/>
      <c r="B193" s="28" t="n"/>
      <c r="C193" s="29" t="n"/>
      <c r="D193" s="29" t="n"/>
      <c r="E193" s="30" t="n"/>
      <c r="F193" s="30" t="n"/>
      <c r="G193" s="30" t="n"/>
      <c r="H193" s="29" t="n"/>
      <c r="I193" s="31">
        <f>IF(OR(E193="",F193=""),"",ROUND(MOD(F193-E193,1)*1440,0))</f>
        <v/>
      </c>
      <c r="J193" s="31">
        <f>IF(OR(F193="",G193=""),"",ROUND(MOD(G193-F193,1)*1440,0))</f>
        <v/>
      </c>
      <c r="K193" s="32">
        <f>IF(I193="","",IF(I193&gt;LateMinutes,"Late",""))</f>
        <v/>
      </c>
      <c r="L193" s="29" t="n"/>
    </row>
    <row r="194">
      <c r="A194" s="27" t="n"/>
      <c r="B194" s="28" t="n"/>
      <c r="C194" s="29" t="n"/>
      <c r="D194" s="29" t="n"/>
      <c r="E194" s="30" t="n"/>
      <c r="F194" s="30" t="n"/>
      <c r="G194" s="30" t="n"/>
      <c r="H194" s="29" t="n"/>
      <c r="I194" s="31">
        <f>IF(OR(E194="",F194=""),"",ROUND(MOD(F194-E194,1)*1440,0))</f>
        <v/>
      </c>
      <c r="J194" s="31">
        <f>IF(OR(F194="",G194=""),"",ROUND(MOD(G194-F194,1)*1440,0))</f>
        <v/>
      </c>
      <c r="K194" s="32">
        <f>IF(I194="","",IF(I194&gt;LateMinutes,"Late",""))</f>
        <v/>
      </c>
      <c r="L194" s="29" t="n"/>
    </row>
    <row r="195">
      <c r="A195" s="27" t="n"/>
      <c r="B195" s="28" t="n"/>
      <c r="C195" s="29" t="n"/>
      <c r="D195" s="29" t="n"/>
      <c r="E195" s="30" t="n"/>
      <c r="F195" s="30" t="n"/>
      <c r="G195" s="30" t="n"/>
      <c r="H195" s="29" t="n"/>
      <c r="I195" s="31">
        <f>IF(OR(E195="",F195=""),"",ROUND(MOD(F195-E195,1)*1440,0))</f>
        <v/>
      </c>
      <c r="J195" s="31">
        <f>IF(OR(F195="",G195=""),"",ROUND(MOD(G195-F195,1)*1440,0))</f>
        <v/>
      </c>
      <c r="K195" s="32">
        <f>IF(I195="","",IF(I195&gt;LateMinutes,"Late",""))</f>
        <v/>
      </c>
      <c r="L195" s="29" t="n"/>
    </row>
    <row r="196">
      <c r="A196" s="27" t="n"/>
      <c r="B196" s="28" t="n"/>
      <c r="C196" s="29" t="n"/>
      <c r="D196" s="29" t="n"/>
      <c r="E196" s="30" t="n"/>
      <c r="F196" s="30" t="n"/>
      <c r="G196" s="30" t="n"/>
      <c r="H196" s="29" t="n"/>
      <c r="I196" s="31">
        <f>IF(OR(E196="",F196=""),"",ROUND(MOD(F196-E196,1)*1440,0))</f>
        <v/>
      </c>
      <c r="J196" s="31">
        <f>IF(OR(F196="",G196=""),"",ROUND(MOD(G196-F196,1)*1440,0))</f>
        <v/>
      </c>
      <c r="K196" s="32">
        <f>IF(I196="","",IF(I196&gt;LateMinutes,"Late",""))</f>
        <v/>
      </c>
      <c r="L196" s="29" t="n"/>
    </row>
    <row r="197">
      <c r="A197" s="27" t="n"/>
      <c r="B197" s="28" t="n"/>
      <c r="C197" s="29" t="n"/>
      <c r="D197" s="29" t="n"/>
      <c r="E197" s="30" t="n"/>
      <c r="F197" s="30" t="n"/>
      <c r="G197" s="30" t="n"/>
      <c r="H197" s="29" t="n"/>
      <c r="I197" s="31">
        <f>IF(OR(E197="",F197=""),"",ROUND(MOD(F197-E197,1)*1440,0))</f>
        <v/>
      </c>
      <c r="J197" s="31">
        <f>IF(OR(F197="",G197=""),"",ROUND(MOD(G197-F197,1)*1440,0))</f>
        <v/>
      </c>
      <c r="K197" s="32">
        <f>IF(I197="","",IF(I197&gt;LateMinutes,"Late",""))</f>
        <v/>
      </c>
      <c r="L197" s="29" t="n"/>
    </row>
    <row r="198">
      <c r="A198" s="27" t="n"/>
      <c r="B198" s="28" t="n"/>
      <c r="C198" s="29" t="n"/>
      <c r="D198" s="29" t="n"/>
      <c r="E198" s="30" t="n"/>
      <c r="F198" s="30" t="n"/>
      <c r="G198" s="30" t="n"/>
      <c r="H198" s="29" t="n"/>
      <c r="I198" s="31">
        <f>IF(OR(E198="",F198=""),"",ROUND(MOD(F198-E198,1)*1440,0))</f>
        <v/>
      </c>
      <c r="J198" s="31">
        <f>IF(OR(F198="",G198=""),"",ROUND(MOD(G198-F198,1)*1440,0))</f>
        <v/>
      </c>
      <c r="K198" s="32">
        <f>IF(I198="","",IF(I198&gt;LateMinutes,"Late",""))</f>
        <v/>
      </c>
      <c r="L198" s="29" t="n"/>
    </row>
    <row r="199">
      <c r="A199" s="27" t="n"/>
      <c r="B199" s="28" t="n"/>
      <c r="C199" s="29" t="n"/>
      <c r="D199" s="29" t="n"/>
      <c r="E199" s="30" t="n"/>
      <c r="F199" s="30" t="n"/>
      <c r="G199" s="30" t="n"/>
      <c r="H199" s="29" t="n"/>
      <c r="I199" s="31">
        <f>IF(OR(E199="",F199=""),"",ROUND(MOD(F199-E199,1)*1440,0))</f>
        <v/>
      </c>
      <c r="J199" s="31">
        <f>IF(OR(F199="",G199=""),"",ROUND(MOD(G199-F199,1)*1440,0))</f>
        <v/>
      </c>
      <c r="K199" s="32">
        <f>IF(I199="","",IF(I199&gt;LateMinutes,"Late",""))</f>
        <v/>
      </c>
      <c r="L199" s="29" t="n"/>
    </row>
    <row r="200">
      <c r="A200" s="27" t="n"/>
      <c r="B200" s="28" t="n"/>
      <c r="C200" s="29" t="n"/>
      <c r="D200" s="29" t="n"/>
      <c r="E200" s="30" t="n"/>
      <c r="F200" s="30" t="n"/>
      <c r="G200" s="30" t="n"/>
      <c r="H200" s="29" t="n"/>
      <c r="I200" s="31">
        <f>IF(OR(E200="",F200=""),"",ROUND(MOD(F200-E200,1)*1440,0))</f>
        <v/>
      </c>
      <c r="J200" s="31">
        <f>IF(OR(F200="",G200=""),"",ROUND(MOD(G200-F200,1)*1440,0))</f>
        <v/>
      </c>
      <c r="K200" s="32">
        <f>IF(I200="","",IF(I200&gt;LateMinutes,"Late",""))</f>
        <v/>
      </c>
      <c r="L200" s="29" t="n"/>
    </row>
    <row r="201">
      <c r="A201" s="27" t="n"/>
      <c r="B201" s="28" t="n"/>
      <c r="C201" s="29" t="n"/>
      <c r="D201" s="29" t="n"/>
      <c r="E201" s="30" t="n"/>
      <c r="F201" s="30" t="n"/>
      <c r="G201" s="30" t="n"/>
      <c r="H201" s="29" t="n"/>
      <c r="I201" s="31">
        <f>IF(OR(E201="",F201=""),"",ROUND(MOD(F201-E201,1)*1440,0))</f>
        <v/>
      </c>
      <c r="J201" s="31">
        <f>IF(OR(F201="",G201=""),"",ROUND(MOD(G201-F201,1)*1440,0))</f>
        <v/>
      </c>
      <c r="K201" s="32">
        <f>IF(I201="","",IF(I201&gt;LateMinutes,"Late",""))</f>
        <v/>
      </c>
      <c r="L201" s="29" t="n"/>
    </row>
    <row r="202">
      <c r="A202" s="27" t="n"/>
      <c r="B202" s="28" t="n"/>
      <c r="C202" s="29" t="n"/>
      <c r="D202" s="29" t="n"/>
      <c r="E202" s="30" t="n"/>
      <c r="F202" s="30" t="n"/>
      <c r="G202" s="30" t="n"/>
      <c r="H202" s="29" t="n"/>
      <c r="I202" s="31">
        <f>IF(OR(E202="",F202=""),"",ROUND(MOD(F202-E202,1)*1440,0))</f>
        <v/>
      </c>
      <c r="J202" s="31">
        <f>IF(OR(F202="",G202=""),"",ROUND(MOD(G202-F202,1)*1440,0))</f>
        <v/>
      </c>
      <c r="K202" s="32">
        <f>IF(I202="","",IF(I202&gt;LateMinutes,"Late",""))</f>
        <v/>
      </c>
      <c r="L202" s="29" t="n"/>
    </row>
    <row r="203">
      <c r="A203" s="27" t="n"/>
      <c r="B203" s="28" t="n"/>
      <c r="C203" s="29" t="n"/>
      <c r="D203" s="29" t="n"/>
      <c r="E203" s="30" t="n"/>
      <c r="F203" s="30" t="n"/>
      <c r="G203" s="30" t="n"/>
      <c r="H203" s="29" t="n"/>
      <c r="I203" s="31">
        <f>IF(OR(E203="",F203=""),"",ROUND(MOD(F203-E203,1)*1440,0))</f>
        <v/>
      </c>
      <c r="J203" s="31">
        <f>IF(OR(F203="",G203=""),"",ROUND(MOD(G203-F203,1)*1440,0))</f>
        <v/>
      </c>
      <c r="K203" s="32">
        <f>IF(I203="","",IF(I203&gt;LateMinutes,"Late",""))</f>
        <v/>
      </c>
      <c r="L203" s="29" t="n"/>
    </row>
    <row r="204">
      <c r="A204" s="27" t="n"/>
      <c r="B204" s="28" t="n"/>
      <c r="C204" s="29" t="n"/>
      <c r="D204" s="29" t="n"/>
      <c r="E204" s="30" t="n"/>
      <c r="F204" s="30" t="n"/>
      <c r="G204" s="30" t="n"/>
      <c r="H204" s="29" t="n"/>
      <c r="I204" s="31">
        <f>IF(OR(E204="",F204=""),"",ROUND(MOD(F204-E204,1)*1440,0))</f>
        <v/>
      </c>
      <c r="J204" s="31">
        <f>IF(OR(F204="",G204=""),"",ROUND(MOD(G204-F204,1)*1440,0))</f>
        <v/>
      </c>
      <c r="K204" s="32">
        <f>IF(I204="","",IF(I204&gt;LateMinutes,"Late",""))</f>
        <v/>
      </c>
      <c r="L204" s="29" t="n"/>
    </row>
    <row r="205">
      <c r="A205" s="27" t="n"/>
      <c r="B205" s="28" t="n"/>
      <c r="C205" s="29" t="n"/>
      <c r="D205" s="29" t="n"/>
      <c r="E205" s="30" t="n"/>
      <c r="F205" s="30" t="n"/>
      <c r="G205" s="30" t="n"/>
      <c r="H205" s="29" t="n"/>
      <c r="I205" s="31">
        <f>IF(OR(E205="",F205=""),"",ROUND(MOD(F205-E205,1)*1440,0))</f>
        <v/>
      </c>
      <c r="J205" s="31">
        <f>IF(OR(F205="",G205=""),"",ROUND(MOD(G205-F205,1)*1440,0))</f>
        <v/>
      </c>
      <c r="K205" s="32">
        <f>IF(I205="","",IF(I205&gt;LateMinutes,"Late",""))</f>
        <v/>
      </c>
      <c r="L205" s="29" t="n"/>
    </row>
    <row r="206">
      <c r="A206" s="27" t="n"/>
      <c r="B206" s="28" t="n"/>
      <c r="C206" s="29" t="n"/>
      <c r="D206" s="29" t="n"/>
      <c r="E206" s="30" t="n"/>
      <c r="F206" s="30" t="n"/>
      <c r="G206" s="30" t="n"/>
      <c r="H206" s="29" t="n"/>
      <c r="I206" s="31">
        <f>IF(OR(E206="",F206=""),"",ROUND(MOD(F206-E206,1)*1440,0))</f>
        <v/>
      </c>
      <c r="J206" s="31">
        <f>IF(OR(F206="",G206=""),"",ROUND(MOD(G206-F206,1)*1440,0))</f>
        <v/>
      </c>
      <c r="K206" s="32">
        <f>IF(I206="","",IF(I206&gt;LateMinutes,"Late",""))</f>
        <v/>
      </c>
      <c r="L206" s="29" t="n"/>
    </row>
    <row r="207">
      <c r="A207" s="27" t="n"/>
      <c r="B207" s="28" t="n"/>
      <c r="C207" s="29" t="n"/>
      <c r="D207" s="29" t="n"/>
      <c r="E207" s="30" t="n"/>
      <c r="F207" s="30" t="n"/>
      <c r="G207" s="30" t="n"/>
      <c r="H207" s="29" t="n"/>
      <c r="I207" s="31">
        <f>IF(OR(E207="",F207=""),"",ROUND(MOD(F207-E207,1)*1440,0))</f>
        <v/>
      </c>
      <c r="J207" s="31">
        <f>IF(OR(F207="",G207=""),"",ROUND(MOD(G207-F207,1)*1440,0))</f>
        <v/>
      </c>
      <c r="K207" s="32">
        <f>IF(I207="","",IF(I207&gt;LateMinutes,"Late",""))</f>
        <v/>
      </c>
      <c r="L207" s="29" t="n"/>
    </row>
    <row r="208">
      <c r="A208" s="27" t="n"/>
      <c r="B208" s="28" t="n"/>
      <c r="C208" s="29" t="n"/>
      <c r="D208" s="29" t="n"/>
      <c r="E208" s="30" t="n"/>
      <c r="F208" s="30" t="n"/>
      <c r="G208" s="30" t="n"/>
      <c r="H208" s="29" t="n"/>
      <c r="I208" s="31">
        <f>IF(OR(E208="",F208=""),"",ROUND(MOD(F208-E208,1)*1440,0))</f>
        <v/>
      </c>
      <c r="J208" s="31">
        <f>IF(OR(F208="",G208=""),"",ROUND(MOD(G208-F208,1)*1440,0))</f>
        <v/>
      </c>
      <c r="K208" s="32">
        <f>IF(I208="","",IF(I208&gt;LateMinutes,"Late",""))</f>
        <v/>
      </c>
      <c r="L208" s="29" t="n"/>
    </row>
    <row r="209">
      <c r="A209" s="27" t="n"/>
      <c r="B209" s="28" t="n"/>
      <c r="C209" s="29" t="n"/>
      <c r="D209" s="29" t="n"/>
      <c r="E209" s="30" t="n"/>
      <c r="F209" s="30" t="n"/>
      <c r="G209" s="30" t="n"/>
      <c r="H209" s="29" t="n"/>
      <c r="I209" s="31">
        <f>IF(OR(E209="",F209=""),"",ROUND(MOD(F209-E209,1)*1440,0))</f>
        <v/>
      </c>
      <c r="J209" s="31">
        <f>IF(OR(F209="",G209=""),"",ROUND(MOD(G209-F209,1)*1440,0))</f>
        <v/>
      </c>
      <c r="K209" s="32">
        <f>IF(I209="","",IF(I209&gt;LateMinutes,"Late",""))</f>
        <v/>
      </c>
      <c r="L209" s="29" t="n"/>
    </row>
    <row r="210">
      <c r="A210" s="27" t="n"/>
      <c r="B210" s="28" t="n"/>
      <c r="C210" s="29" t="n"/>
      <c r="D210" s="29" t="n"/>
      <c r="E210" s="30" t="n"/>
      <c r="F210" s="30" t="n"/>
      <c r="G210" s="30" t="n"/>
      <c r="H210" s="29" t="n"/>
      <c r="I210" s="31">
        <f>IF(OR(E210="",F210=""),"",ROUND(MOD(F210-E210,1)*1440,0))</f>
        <v/>
      </c>
      <c r="J210" s="31">
        <f>IF(OR(F210="",G210=""),"",ROUND(MOD(G210-F210,1)*1440,0))</f>
        <v/>
      </c>
      <c r="K210" s="32">
        <f>IF(I210="","",IF(I210&gt;LateMinutes,"Late",""))</f>
        <v/>
      </c>
      <c r="L210" s="29" t="n"/>
    </row>
    <row r="211">
      <c r="A211" s="27" t="n"/>
      <c r="B211" s="28" t="n"/>
      <c r="C211" s="29" t="n"/>
      <c r="D211" s="29" t="n"/>
      <c r="E211" s="30" t="n"/>
      <c r="F211" s="30" t="n"/>
      <c r="G211" s="30" t="n"/>
      <c r="H211" s="29" t="n"/>
      <c r="I211" s="31">
        <f>IF(OR(E211="",F211=""),"",ROUND(MOD(F211-E211,1)*1440,0))</f>
        <v/>
      </c>
      <c r="J211" s="31">
        <f>IF(OR(F211="",G211=""),"",ROUND(MOD(G211-F211,1)*1440,0))</f>
        <v/>
      </c>
      <c r="K211" s="32">
        <f>IF(I211="","",IF(I211&gt;LateMinutes,"Late",""))</f>
        <v/>
      </c>
      <c r="L211" s="29" t="n"/>
    </row>
    <row r="212">
      <c r="A212" s="27" t="n"/>
      <c r="B212" s="28" t="n"/>
      <c r="C212" s="29" t="n"/>
      <c r="D212" s="29" t="n"/>
      <c r="E212" s="30" t="n"/>
      <c r="F212" s="30" t="n"/>
      <c r="G212" s="30" t="n"/>
      <c r="H212" s="29" t="n"/>
      <c r="I212" s="31">
        <f>IF(OR(E212="",F212=""),"",ROUND(MOD(F212-E212,1)*1440,0))</f>
        <v/>
      </c>
      <c r="J212" s="31">
        <f>IF(OR(F212="",G212=""),"",ROUND(MOD(G212-F212,1)*1440,0))</f>
        <v/>
      </c>
      <c r="K212" s="32">
        <f>IF(I212="","",IF(I212&gt;LateMinutes,"Late",""))</f>
        <v/>
      </c>
      <c r="L212" s="29" t="n"/>
    </row>
    <row r="213">
      <c r="A213" s="27" t="n"/>
      <c r="B213" s="28" t="n"/>
      <c r="C213" s="29" t="n"/>
      <c r="D213" s="29" t="n"/>
      <c r="E213" s="30" t="n"/>
      <c r="F213" s="30" t="n"/>
      <c r="G213" s="30" t="n"/>
      <c r="H213" s="29" t="n"/>
      <c r="I213" s="31">
        <f>IF(OR(E213="",F213=""),"",ROUND(MOD(F213-E213,1)*1440,0))</f>
        <v/>
      </c>
      <c r="J213" s="31">
        <f>IF(OR(F213="",G213=""),"",ROUND(MOD(G213-F213,1)*1440,0))</f>
        <v/>
      </c>
      <c r="K213" s="32">
        <f>IF(I213="","",IF(I213&gt;LateMinutes,"Late",""))</f>
        <v/>
      </c>
      <c r="L213" s="29" t="n"/>
    </row>
    <row r="214">
      <c r="A214" s="27" t="n"/>
      <c r="B214" s="28" t="n"/>
      <c r="C214" s="29" t="n"/>
      <c r="D214" s="29" t="n"/>
      <c r="E214" s="30" t="n"/>
      <c r="F214" s="30" t="n"/>
      <c r="G214" s="30" t="n"/>
      <c r="H214" s="29" t="n"/>
      <c r="I214" s="31">
        <f>IF(OR(E214="",F214=""),"",ROUND(MOD(F214-E214,1)*1440,0))</f>
        <v/>
      </c>
      <c r="J214" s="31">
        <f>IF(OR(F214="",G214=""),"",ROUND(MOD(G214-F214,1)*1440,0))</f>
        <v/>
      </c>
      <c r="K214" s="32">
        <f>IF(I214="","",IF(I214&gt;LateMinutes,"Late",""))</f>
        <v/>
      </c>
      <c r="L214" s="29" t="n"/>
    </row>
    <row r="215">
      <c r="A215" s="27" t="n"/>
      <c r="B215" s="28" t="n"/>
      <c r="C215" s="29" t="n"/>
      <c r="D215" s="29" t="n"/>
      <c r="E215" s="30" t="n"/>
      <c r="F215" s="30" t="n"/>
      <c r="G215" s="30" t="n"/>
      <c r="H215" s="29" t="n"/>
      <c r="I215" s="31">
        <f>IF(OR(E215="",F215=""),"",ROUND(MOD(F215-E215,1)*1440,0))</f>
        <v/>
      </c>
      <c r="J215" s="31">
        <f>IF(OR(F215="",G215=""),"",ROUND(MOD(G215-F215,1)*1440,0))</f>
        <v/>
      </c>
      <c r="K215" s="32">
        <f>IF(I215="","",IF(I215&gt;LateMinutes,"Late",""))</f>
        <v/>
      </c>
      <c r="L215" s="29" t="n"/>
    </row>
    <row r="216">
      <c r="A216" s="27" t="n"/>
      <c r="B216" s="28" t="n"/>
      <c r="C216" s="29" t="n"/>
      <c r="D216" s="29" t="n"/>
      <c r="E216" s="30" t="n"/>
      <c r="F216" s="30" t="n"/>
      <c r="G216" s="30" t="n"/>
      <c r="H216" s="29" t="n"/>
      <c r="I216" s="31">
        <f>IF(OR(E216="",F216=""),"",ROUND(MOD(F216-E216,1)*1440,0))</f>
        <v/>
      </c>
      <c r="J216" s="31">
        <f>IF(OR(F216="",G216=""),"",ROUND(MOD(G216-F216,1)*1440,0))</f>
        <v/>
      </c>
      <c r="K216" s="32">
        <f>IF(I216="","",IF(I216&gt;LateMinutes,"Late",""))</f>
        <v/>
      </c>
      <c r="L216" s="29" t="n"/>
    </row>
    <row r="217">
      <c r="A217" s="27" t="n"/>
      <c r="B217" s="28" t="n"/>
      <c r="C217" s="29" t="n"/>
      <c r="D217" s="29" t="n"/>
      <c r="E217" s="30" t="n"/>
      <c r="F217" s="30" t="n"/>
      <c r="G217" s="30" t="n"/>
      <c r="H217" s="29" t="n"/>
      <c r="I217" s="31">
        <f>IF(OR(E217="",F217=""),"",ROUND(MOD(F217-E217,1)*1440,0))</f>
        <v/>
      </c>
      <c r="J217" s="31">
        <f>IF(OR(F217="",G217=""),"",ROUND(MOD(G217-F217,1)*1440,0))</f>
        <v/>
      </c>
      <c r="K217" s="32">
        <f>IF(I217="","",IF(I217&gt;LateMinutes,"Late",""))</f>
        <v/>
      </c>
      <c r="L217" s="29" t="n"/>
    </row>
    <row r="218">
      <c r="A218" s="27" t="n"/>
      <c r="B218" s="28" t="n"/>
      <c r="C218" s="29" t="n"/>
      <c r="D218" s="29" t="n"/>
      <c r="E218" s="30" t="n"/>
      <c r="F218" s="30" t="n"/>
      <c r="G218" s="30" t="n"/>
      <c r="H218" s="29" t="n"/>
      <c r="I218" s="31">
        <f>IF(OR(E218="",F218=""),"",ROUND(MOD(F218-E218,1)*1440,0))</f>
        <v/>
      </c>
      <c r="J218" s="31">
        <f>IF(OR(F218="",G218=""),"",ROUND(MOD(G218-F218,1)*1440,0))</f>
        <v/>
      </c>
      <c r="K218" s="32">
        <f>IF(I218="","",IF(I218&gt;LateMinutes,"Late",""))</f>
        <v/>
      </c>
      <c r="L218" s="29" t="n"/>
    </row>
    <row r="219">
      <c r="A219" s="27" t="n"/>
      <c r="B219" s="28" t="n"/>
      <c r="C219" s="29" t="n"/>
      <c r="D219" s="29" t="n"/>
      <c r="E219" s="30" t="n"/>
      <c r="F219" s="30" t="n"/>
      <c r="G219" s="30" t="n"/>
      <c r="H219" s="29" t="n"/>
      <c r="I219" s="31">
        <f>IF(OR(E219="",F219=""),"",ROUND(MOD(F219-E219,1)*1440,0))</f>
        <v/>
      </c>
      <c r="J219" s="31">
        <f>IF(OR(F219="",G219=""),"",ROUND(MOD(G219-F219,1)*1440,0))</f>
        <v/>
      </c>
      <c r="K219" s="32">
        <f>IF(I219="","",IF(I219&gt;LateMinutes,"Late",""))</f>
        <v/>
      </c>
      <c r="L219" s="29" t="n"/>
    </row>
    <row r="220">
      <c r="A220" s="27" t="n"/>
      <c r="B220" s="28" t="n"/>
      <c r="C220" s="29" t="n"/>
      <c r="D220" s="29" t="n"/>
      <c r="E220" s="30" t="n"/>
      <c r="F220" s="30" t="n"/>
      <c r="G220" s="30" t="n"/>
      <c r="H220" s="29" t="n"/>
      <c r="I220" s="31">
        <f>IF(OR(E220="",F220=""),"",ROUND(MOD(F220-E220,1)*1440,0))</f>
        <v/>
      </c>
      <c r="J220" s="31">
        <f>IF(OR(F220="",G220=""),"",ROUND(MOD(G220-F220,1)*1440,0))</f>
        <v/>
      </c>
      <c r="K220" s="32">
        <f>IF(I220="","",IF(I220&gt;LateMinutes,"Late",""))</f>
        <v/>
      </c>
      <c r="L220" s="29" t="n"/>
    </row>
    <row r="221">
      <c r="A221" s="27" t="n"/>
      <c r="B221" s="28" t="n"/>
      <c r="C221" s="29" t="n"/>
      <c r="D221" s="29" t="n"/>
      <c r="E221" s="30" t="n"/>
      <c r="F221" s="30" t="n"/>
      <c r="G221" s="30" t="n"/>
      <c r="H221" s="29" t="n"/>
      <c r="I221" s="31">
        <f>IF(OR(E221="",F221=""),"",ROUND(MOD(F221-E221,1)*1440,0))</f>
        <v/>
      </c>
      <c r="J221" s="31">
        <f>IF(OR(F221="",G221=""),"",ROUND(MOD(G221-F221,1)*1440,0))</f>
        <v/>
      </c>
      <c r="K221" s="32">
        <f>IF(I221="","",IF(I221&gt;LateMinutes,"Late",""))</f>
        <v/>
      </c>
      <c r="L221" s="29" t="n"/>
    </row>
    <row r="222">
      <c r="A222" s="27" t="n"/>
      <c r="B222" s="28" t="n"/>
      <c r="C222" s="29" t="n"/>
      <c r="D222" s="29" t="n"/>
      <c r="E222" s="30" t="n"/>
      <c r="F222" s="30" t="n"/>
      <c r="G222" s="30" t="n"/>
      <c r="H222" s="29" t="n"/>
      <c r="I222" s="31">
        <f>IF(OR(E222="",F222=""),"",ROUND(MOD(F222-E222,1)*1440,0))</f>
        <v/>
      </c>
      <c r="J222" s="31">
        <f>IF(OR(F222="",G222=""),"",ROUND(MOD(G222-F222,1)*1440,0))</f>
        <v/>
      </c>
      <c r="K222" s="32">
        <f>IF(I222="","",IF(I222&gt;LateMinutes,"Late",""))</f>
        <v/>
      </c>
      <c r="L222" s="29" t="n"/>
    </row>
    <row r="223">
      <c r="A223" s="27" t="n"/>
      <c r="B223" s="28" t="n"/>
      <c r="C223" s="29" t="n"/>
      <c r="D223" s="29" t="n"/>
      <c r="E223" s="30" t="n"/>
      <c r="F223" s="30" t="n"/>
      <c r="G223" s="30" t="n"/>
      <c r="H223" s="29" t="n"/>
      <c r="I223" s="31">
        <f>IF(OR(E223="",F223=""),"",ROUND(MOD(F223-E223,1)*1440,0))</f>
        <v/>
      </c>
      <c r="J223" s="31">
        <f>IF(OR(F223="",G223=""),"",ROUND(MOD(G223-F223,1)*1440,0))</f>
        <v/>
      </c>
      <c r="K223" s="32">
        <f>IF(I223="","",IF(I223&gt;LateMinutes,"Late",""))</f>
        <v/>
      </c>
      <c r="L223" s="29" t="n"/>
    </row>
    <row r="224">
      <c r="A224" s="27" t="n"/>
      <c r="B224" s="28" t="n"/>
      <c r="C224" s="29" t="n"/>
      <c r="D224" s="29" t="n"/>
      <c r="E224" s="30" t="n"/>
      <c r="F224" s="30" t="n"/>
      <c r="G224" s="30" t="n"/>
      <c r="H224" s="29" t="n"/>
      <c r="I224" s="31">
        <f>IF(OR(E224="",F224=""),"",ROUND(MOD(F224-E224,1)*1440,0))</f>
        <v/>
      </c>
      <c r="J224" s="31">
        <f>IF(OR(F224="",G224=""),"",ROUND(MOD(G224-F224,1)*1440,0))</f>
        <v/>
      </c>
      <c r="K224" s="32">
        <f>IF(I224="","",IF(I224&gt;LateMinutes,"Late",""))</f>
        <v/>
      </c>
      <c r="L224" s="29" t="n"/>
    </row>
    <row r="225">
      <c r="A225" s="27" t="n"/>
      <c r="B225" s="28" t="n"/>
      <c r="C225" s="29" t="n"/>
      <c r="D225" s="29" t="n"/>
      <c r="E225" s="30" t="n"/>
      <c r="F225" s="30" t="n"/>
      <c r="G225" s="30" t="n"/>
      <c r="H225" s="29" t="n"/>
      <c r="I225" s="31">
        <f>IF(OR(E225="",F225=""),"",ROUND(MOD(F225-E225,1)*1440,0))</f>
        <v/>
      </c>
      <c r="J225" s="31">
        <f>IF(OR(F225="",G225=""),"",ROUND(MOD(G225-F225,1)*1440,0))</f>
        <v/>
      </c>
      <c r="K225" s="32">
        <f>IF(I225="","",IF(I225&gt;LateMinutes,"Late",""))</f>
        <v/>
      </c>
      <c r="L225" s="29" t="n"/>
    </row>
    <row r="226">
      <c r="A226" s="27" t="n"/>
      <c r="B226" s="28" t="n"/>
      <c r="C226" s="29" t="n"/>
      <c r="D226" s="29" t="n"/>
      <c r="E226" s="30" t="n"/>
      <c r="F226" s="30" t="n"/>
      <c r="G226" s="30" t="n"/>
      <c r="H226" s="29" t="n"/>
      <c r="I226" s="31">
        <f>IF(OR(E226="",F226=""),"",ROUND(MOD(F226-E226,1)*1440,0))</f>
        <v/>
      </c>
      <c r="J226" s="31">
        <f>IF(OR(F226="",G226=""),"",ROUND(MOD(G226-F226,1)*1440,0))</f>
        <v/>
      </c>
      <c r="K226" s="32">
        <f>IF(I226="","",IF(I226&gt;LateMinutes,"Late",""))</f>
        <v/>
      </c>
      <c r="L226" s="29" t="n"/>
    </row>
    <row r="227">
      <c r="A227" s="27" t="n"/>
      <c r="B227" s="28" t="n"/>
      <c r="C227" s="29" t="n"/>
      <c r="D227" s="29" t="n"/>
      <c r="E227" s="30" t="n"/>
      <c r="F227" s="30" t="n"/>
      <c r="G227" s="30" t="n"/>
      <c r="H227" s="29" t="n"/>
      <c r="I227" s="31">
        <f>IF(OR(E227="",F227=""),"",ROUND(MOD(F227-E227,1)*1440,0))</f>
        <v/>
      </c>
      <c r="J227" s="31">
        <f>IF(OR(F227="",G227=""),"",ROUND(MOD(G227-F227,1)*1440,0))</f>
        <v/>
      </c>
      <c r="K227" s="32">
        <f>IF(I227="","",IF(I227&gt;LateMinutes,"Late",""))</f>
        <v/>
      </c>
      <c r="L227" s="29" t="n"/>
    </row>
    <row r="228">
      <c r="A228" s="27" t="n"/>
      <c r="B228" s="28" t="n"/>
      <c r="C228" s="29" t="n"/>
      <c r="D228" s="29" t="n"/>
      <c r="E228" s="30" t="n"/>
      <c r="F228" s="30" t="n"/>
      <c r="G228" s="30" t="n"/>
      <c r="H228" s="29" t="n"/>
      <c r="I228" s="31">
        <f>IF(OR(E228="",F228=""),"",ROUND(MOD(F228-E228,1)*1440,0))</f>
        <v/>
      </c>
      <c r="J228" s="31">
        <f>IF(OR(F228="",G228=""),"",ROUND(MOD(G228-F228,1)*1440,0))</f>
        <v/>
      </c>
      <c r="K228" s="32">
        <f>IF(I228="","",IF(I228&gt;LateMinutes,"Late",""))</f>
        <v/>
      </c>
      <c r="L228" s="29" t="n"/>
    </row>
    <row r="229">
      <c r="A229" s="27" t="n"/>
      <c r="B229" s="28" t="n"/>
      <c r="C229" s="29" t="n"/>
      <c r="D229" s="29" t="n"/>
      <c r="E229" s="30" t="n"/>
      <c r="F229" s="30" t="n"/>
      <c r="G229" s="30" t="n"/>
      <c r="H229" s="29" t="n"/>
      <c r="I229" s="31">
        <f>IF(OR(E229="",F229=""),"",ROUND(MOD(F229-E229,1)*1440,0))</f>
        <v/>
      </c>
      <c r="J229" s="31">
        <f>IF(OR(F229="",G229=""),"",ROUND(MOD(G229-F229,1)*1440,0))</f>
        <v/>
      </c>
      <c r="K229" s="32">
        <f>IF(I229="","",IF(I229&gt;LateMinutes,"Late",""))</f>
        <v/>
      </c>
      <c r="L229" s="29" t="n"/>
    </row>
    <row r="230">
      <c r="A230" s="27" t="n"/>
      <c r="B230" s="28" t="n"/>
      <c r="C230" s="29" t="n"/>
      <c r="D230" s="29" t="n"/>
      <c r="E230" s="30" t="n"/>
      <c r="F230" s="30" t="n"/>
      <c r="G230" s="30" t="n"/>
      <c r="H230" s="29" t="n"/>
      <c r="I230" s="31">
        <f>IF(OR(E230="",F230=""),"",ROUND(MOD(F230-E230,1)*1440,0))</f>
        <v/>
      </c>
      <c r="J230" s="31">
        <f>IF(OR(F230="",G230=""),"",ROUND(MOD(G230-F230,1)*1440,0))</f>
        <v/>
      </c>
      <c r="K230" s="32">
        <f>IF(I230="","",IF(I230&gt;LateMinutes,"Late",""))</f>
        <v/>
      </c>
      <c r="L230" s="29" t="n"/>
    </row>
    <row r="231">
      <c r="A231" s="27" t="n"/>
      <c r="B231" s="28" t="n"/>
      <c r="C231" s="29" t="n"/>
      <c r="D231" s="29" t="n"/>
      <c r="E231" s="30" t="n"/>
      <c r="F231" s="30" t="n"/>
      <c r="G231" s="30" t="n"/>
      <c r="H231" s="29" t="n"/>
      <c r="I231" s="31">
        <f>IF(OR(E231="",F231=""),"",ROUND(MOD(F231-E231,1)*1440,0))</f>
        <v/>
      </c>
      <c r="J231" s="31">
        <f>IF(OR(F231="",G231=""),"",ROUND(MOD(G231-F231,1)*1440,0))</f>
        <v/>
      </c>
      <c r="K231" s="32">
        <f>IF(I231="","",IF(I231&gt;LateMinutes,"Late",""))</f>
        <v/>
      </c>
      <c r="L231" s="29" t="n"/>
    </row>
    <row r="232">
      <c r="A232" s="27" t="n"/>
      <c r="B232" s="28" t="n"/>
      <c r="C232" s="29" t="n"/>
      <c r="D232" s="29" t="n"/>
      <c r="E232" s="30" t="n"/>
      <c r="F232" s="30" t="n"/>
      <c r="G232" s="30" t="n"/>
      <c r="H232" s="29" t="n"/>
      <c r="I232" s="31">
        <f>IF(OR(E232="",F232=""),"",ROUND(MOD(F232-E232,1)*1440,0))</f>
        <v/>
      </c>
      <c r="J232" s="31">
        <f>IF(OR(F232="",G232=""),"",ROUND(MOD(G232-F232,1)*1440,0))</f>
        <v/>
      </c>
      <c r="K232" s="32">
        <f>IF(I232="","",IF(I232&gt;LateMinutes,"Late",""))</f>
        <v/>
      </c>
      <c r="L232" s="29" t="n"/>
    </row>
    <row r="233">
      <c r="A233" s="27" t="n"/>
      <c r="B233" s="28" t="n"/>
      <c r="C233" s="29" t="n"/>
      <c r="D233" s="29" t="n"/>
      <c r="E233" s="30" t="n"/>
      <c r="F233" s="30" t="n"/>
      <c r="G233" s="30" t="n"/>
      <c r="H233" s="29" t="n"/>
      <c r="I233" s="31">
        <f>IF(OR(E233="",F233=""),"",ROUND(MOD(F233-E233,1)*1440,0))</f>
        <v/>
      </c>
      <c r="J233" s="31">
        <f>IF(OR(F233="",G233=""),"",ROUND(MOD(G233-F233,1)*1440,0))</f>
        <v/>
      </c>
      <c r="K233" s="32">
        <f>IF(I233="","",IF(I233&gt;LateMinutes,"Late",""))</f>
        <v/>
      </c>
      <c r="L233" s="29" t="n"/>
    </row>
    <row r="234">
      <c r="A234" s="27" t="n"/>
      <c r="B234" s="28" t="n"/>
      <c r="C234" s="29" t="n"/>
      <c r="D234" s="29" t="n"/>
      <c r="E234" s="30" t="n"/>
      <c r="F234" s="30" t="n"/>
      <c r="G234" s="30" t="n"/>
      <c r="H234" s="29" t="n"/>
      <c r="I234" s="31">
        <f>IF(OR(E234="",F234=""),"",ROUND(MOD(F234-E234,1)*1440,0))</f>
        <v/>
      </c>
      <c r="J234" s="31">
        <f>IF(OR(F234="",G234=""),"",ROUND(MOD(G234-F234,1)*1440,0))</f>
        <v/>
      </c>
      <c r="K234" s="32">
        <f>IF(I234="","",IF(I234&gt;LateMinutes,"Late",""))</f>
        <v/>
      </c>
      <c r="L234" s="29" t="n"/>
    </row>
    <row r="235">
      <c r="A235" s="27" t="n"/>
      <c r="B235" s="28" t="n"/>
      <c r="C235" s="29" t="n"/>
      <c r="D235" s="29" t="n"/>
      <c r="E235" s="30" t="n"/>
      <c r="F235" s="30" t="n"/>
      <c r="G235" s="30" t="n"/>
      <c r="H235" s="29" t="n"/>
      <c r="I235" s="31">
        <f>IF(OR(E235="",F235=""),"",ROUND(MOD(F235-E235,1)*1440,0))</f>
        <v/>
      </c>
      <c r="J235" s="31">
        <f>IF(OR(F235="",G235=""),"",ROUND(MOD(G235-F235,1)*1440,0))</f>
        <v/>
      </c>
      <c r="K235" s="32">
        <f>IF(I235="","",IF(I235&gt;LateMinutes,"Late",""))</f>
        <v/>
      </c>
      <c r="L235" s="29" t="n"/>
    </row>
    <row r="236">
      <c r="A236" s="27" t="n"/>
      <c r="B236" s="28" t="n"/>
      <c r="C236" s="29" t="n"/>
      <c r="D236" s="29" t="n"/>
      <c r="E236" s="30" t="n"/>
      <c r="F236" s="30" t="n"/>
      <c r="G236" s="30" t="n"/>
      <c r="H236" s="29" t="n"/>
      <c r="I236" s="31">
        <f>IF(OR(E236="",F236=""),"",ROUND(MOD(F236-E236,1)*1440,0))</f>
        <v/>
      </c>
      <c r="J236" s="31">
        <f>IF(OR(F236="",G236=""),"",ROUND(MOD(G236-F236,1)*1440,0))</f>
        <v/>
      </c>
      <c r="K236" s="32">
        <f>IF(I236="","",IF(I236&gt;LateMinutes,"Late",""))</f>
        <v/>
      </c>
      <c r="L236" s="29" t="n"/>
    </row>
    <row r="237">
      <c r="A237" s="27" t="n"/>
      <c r="B237" s="28" t="n"/>
      <c r="C237" s="29" t="n"/>
      <c r="D237" s="29" t="n"/>
      <c r="E237" s="30" t="n"/>
      <c r="F237" s="30" t="n"/>
      <c r="G237" s="30" t="n"/>
      <c r="H237" s="29" t="n"/>
      <c r="I237" s="31">
        <f>IF(OR(E237="",F237=""),"",ROUND(MOD(F237-E237,1)*1440,0))</f>
        <v/>
      </c>
      <c r="J237" s="31">
        <f>IF(OR(F237="",G237=""),"",ROUND(MOD(G237-F237,1)*1440,0))</f>
        <v/>
      </c>
      <c r="K237" s="32">
        <f>IF(I237="","",IF(I237&gt;LateMinutes,"Late",""))</f>
        <v/>
      </c>
      <c r="L237" s="29" t="n"/>
    </row>
    <row r="238">
      <c r="A238" s="27" t="n"/>
      <c r="B238" s="28" t="n"/>
      <c r="C238" s="29" t="n"/>
      <c r="D238" s="29" t="n"/>
      <c r="E238" s="30" t="n"/>
      <c r="F238" s="30" t="n"/>
      <c r="G238" s="30" t="n"/>
      <c r="H238" s="29" t="n"/>
      <c r="I238" s="31">
        <f>IF(OR(E238="",F238=""),"",ROUND(MOD(F238-E238,1)*1440,0))</f>
        <v/>
      </c>
      <c r="J238" s="31">
        <f>IF(OR(F238="",G238=""),"",ROUND(MOD(G238-F238,1)*1440,0))</f>
        <v/>
      </c>
      <c r="K238" s="32">
        <f>IF(I238="","",IF(I238&gt;LateMinutes,"Late",""))</f>
        <v/>
      </c>
      <c r="L238" s="29" t="n"/>
    </row>
    <row r="239">
      <c r="A239" s="27" t="n"/>
      <c r="B239" s="28" t="n"/>
      <c r="C239" s="29" t="n"/>
      <c r="D239" s="29" t="n"/>
      <c r="E239" s="30" t="n"/>
      <c r="F239" s="30" t="n"/>
      <c r="G239" s="30" t="n"/>
      <c r="H239" s="29" t="n"/>
      <c r="I239" s="31">
        <f>IF(OR(E239="",F239=""),"",ROUND(MOD(F239-E239,1)*1440,0))</f>
        <v/>
      </c>
      <c r="J239" s="31">
        <f>IF(OR(F239="",G239=""),"",ROUND(MOD(G239-F239,1)*1440,0))</f>
        <v/>
      </c>
      <c r="K239" s="32">
        <f>IF(I239="","",IF(I239&gt;LateMinutes,"Late",""))</f>
        <v/>
      </c>
      <c r="L239" s="29" t="n"/>
    </row>
    <row r="240">
      <c r="A240" s="27" t="n"/>
      <c r="B240" s="28" t="n"/>
      <c r="C240" s="29" t="n"/>
      <c r="D240" s="29" t="n"/>
      <c r="E240" s="30" t="n"/>
      <c r="F240" s="30" t="n"/>
      <c r="G240" s="30" t="n"/>
      <c r="H240" s="29" t="n"/>
      <c r="I240" s="31">
        <f>IF(OR(E240="",F240=""),"",ROUND(MOD(F240-E240,1)*1440,0))</f>
        <v/>
      </c>
      <c r="J240" s="31">
        <f>IF(OR(F240="",G240=""),"",ROUND(MOD(G240-F240,1)*1440,0))</f>
        <v/>
      </c>
      <c r="K240" s="32">
        <f>IF(I240="","",IF(I240&gt;LateMinutes,"Late",""))</f>
        <v/>
      </c>
      <c r="L240" s="29" t="n"/>
    </row>
    <row r="241">
      <c r="A241" s="27" t="n"/>
      <c r="B241" s="28" t="n"/>
      <c r="C241" s="29" t="n"/>
      <c r="D241" s="29" t="n"/>
      <c r="E241" s="30" t="n"/>
      <c r="F241" s="30" t="n"/>
      <c r="G241" s="30" t="n"/>
      <c r="H241" s="29" t="n"/>
      <c r="I241" s="31">
        <f>IF(OR(E241="",F241=""),"",ROUND(MOD(F241-E241,1)*1440,0))</f>
        <v/>
      </c>
      <c r="J241" s="31">
        <f>IF(OR(F241="",G241=""),"",ROUND(MOD(G241-F241,1)*1440,0))</f>
        <v/>
      </c>
      <c r="K241" s="32">
        <f>IF(I241="","",IF(I241&gt;LateMinutes,"Late",""))</f>
        <v/>
      </c>
      <c r="L241" s="29" t="n"/>
    </row>
    <row r="242">
      <c r="A242" s="27" t="n"/>
      <c r="B242" s="28" t="n"/>
      <c r="C242" s="29" t="n"/>
      <c r="D242" s="29" t="n"/>
      <c r="E242" s="30" t="n"/>
      <c r="F242" s="30" t="n"/>
      <c r="G242" s="30" t="n"/>
      <c r="H242" s="29" t="n"/>
      <c r="I242" s="31">
        <f>IF(OR(E242="",F242=""),"",ROUND(MOD(F242-E242,1)*1440,0))</f>
        <v/>
      </c>
      <c r="J242" s="31">
        <f>IF(OR(F242="",G242=""),"",ROUND(MOD(G242-F242,1)*1440,0))</f>
        <v/>
      </c>
      <c r="K242" s="32">
        <f>IF(I242="","",IF(I242&gt;LateMinutes,"Late",""))</f>
        <v/>
      </c>
      <c r="L242" s="29" t="n"/>
    </row>
    <row r="243">
      <c r="A243" s="27" t="n"/>
      <c r="B243" s="28" t="n"/>
      <c r="C243" s="29" t="n"/>
      <c r="D243" s="29" t="n"/>
      <c r="E243" s="30" t="n"/>
      <c r="F243" s="30" t="n"/>
      <c r="G243" s="30" t="n"/>
      <c r="H243" s="29" t="n"/>
      <c r="I243" s="31">
        <f>IF(OR(E243="",F243=""),"",ROUND(MOD(F243-E243,1)*1440,0))</f>
        <v/>
      </c>
      <c r="J243" s="31">
        <f>IF(OR(F243="",G243=""),"",ROUND(MOD(G243-F243,1)*1440,0))</f>
        <v/>
      </c>
      <c r="K243" s="32">
        <f>IF(I243="","",IF(I243&gt;LateMinutes,"Late",""))</f>
        <v/>
      </c>
      <c r="L243" s="29" t="n"/>
    </row>
    <row r="244">
      <c r="A244" s="27" t="n"/>
      <c r="B244" s="28" t="n"/>
      <c r="C244" s="29" t="n"/>
      <c r="D244" s="29" t="n"/>
      <c r="E244" s="30" t="n"/>
      <c r="F244" s="30" t="n"/>
      <c r="G244" s="30" t="n"/>
      <c r="H244" s="29" t="n"/>
      <c r="I244" s="31">
        <f>IF(OR(E244="",F244=""),"",ROUND(MOD(F244-E244,1)*1440,0))</f>
        <v/>
      </c>
      <c r="J244" s="31">
        <f>IF(OR(F244="",G244=""),"",ROUND(MOD(G244-F244,1)*1440,0))</f>
        <v/>
      </c>
      <c r="K244" s="32">
        <f>IF(I244="","",IF(I244&gt;LateMinutes,"Late",""))</f>
        <v/>
      </c>
      <c r="L244" s="29" t="n"/>
    </row>
    <row r="245">
      <c r="A245" s="27" t="n"/>
      <c r="B245" s="28" t="n"/>
      <c r="C245" s="29" t="n"/>
      <c r="D245" s="29" t="n"/>
      <c r="E245" s="30" t="n"/>
      <c r="F245" s="30" t="n"/>
      <c r="G245" s="30" t="n"/>
      <c r="H245" s="29" t="n"/>
      <c r="I245" s="31">
        <f>IF(OR(E245="",F245=""),"",ROUND(MOD(F245-E245,1)*1440,0))</f>
        <v/>
      </c>
      <c r="J245" s="31">
        <f>IF(OR(F245="",G245=""),"",ROUND(MOD(G245-F245,1)*1440,0))</f>
        <v/>
      </c>
      <c r="K245" s="32">
        <f>IF(I245="","",IF(I245&gt;LateMinutes,"Late",""))</f>
        <v/>
      </c>
      <c r="L245" s="29" t="n"/>
    </row>
    <row r="246">
      <c r="A246" s="27" t="n"/>
      <c r="B246" s="28" t="n"/>
      <c r="C246" s="29" t="n"/>
      <c r="D246" s="29" t="n"/>
      <c r="E246" s="30" t="n"/>
      <c r="F246" s="30" t="n"/>
      <c r="G246" s="30" t="n"/>
      <c r="H246" s="29" t="n"/>
      <c r="I246" s="31">
        <f>IF(OR(E246="",F246=""),"",ROUND(MOD(F246-E246,1)*1440,0))</f>
        <v/>
      </c>
      <c r="J246" s="31">
        <f>IF(OR(F246="",G246=""),"",ROUND(MOD(G246-F246,1)*1440,0))</f>
        <v/>
      </c>
      <c r="K246" s="32">
        <f>IF(I246="","",IF(I246&gt;LateMinutes,"Late",""))</f>
        <v/>
      </c>
      <c r="L246" s="29" t="n"/>
    </row>
    <row r="247">
      <c r="A247" s="27" t="n"/>
      <c r="B247" s="28" t="n"/>
      <c r="C247" s="29" t="n"/>
      <c r="D247" s="29" t="n"/>
      <c r="E247" s="30" t="n"/>
      <c r="F247" s="30" t="n"/>
      <c r="G247" s="30" t="n"/>
      <c r="H247" s="29" t="n"/>
      <c r="I247" s="31">
        <f>IF(OR(E247="",F247=""),"",ROUND(MOD(F247-E247,1)*1440,0))</f>
        <v/>
      </c>
      <c r="J247" s="31">
        <f>IF(OR(F247="",G247=""),"",ROUND(MOD(G247-F247,1)*1440,0))</f>
        <v/>
      </c>
      <c r="K247" s="32">
        <f>IF(I247="","",IF(I247&gt;LateMinutes,"Late",""))</f>
        <v/>
      </c>
      <c r="L247" s="29" t="n"/>
    </row>
    <row r="248">
      <c r="A248" s="27" t="n"/>
      <c r="B248" s="28" t="n"/>
      <c r="C248" s="29" t="n"/>
      <c r="D248" s="29" t="n"/>
      <c r="E248" s="30" t="n"/>
      <c r="F248" s="30" t="n"/>
      <c r="G248" s="30" t="n"/>
      <c r="H248" s="29" t="n"/>
      <c r="I248" s="31">
        <f>IF(OR(E248="",F248=""),"",ROUND(MOD(F248-E248,1)*1440,0))</f>
        <v/>
      </c>
      <c r="J248" s="31">
        <f>IF(OR(F248="",G248=""),"",ROUND(MOD(G248-F248,1)*1440,0))</f>
        <v/>
      </c>
      <c r="K248" s="32">
        <f>IF(I248="","",IF(I248&gt;LateMinutes,"Late",""))</f>
        <v/>
      </c>
      <c r="L248" s="29" t="n"/>
    </row>
    <row r="249">
      <c r="A249" s="27" t="n"/>
      <c r="B249" s="28" t="n"/>
      <c r="C249" s="29" t="n"/>
      <c r="D249" s="29" t="n"/>
      <c r="E249" s="30" t="n"/>
      <c r="F249" s="30" t="n"/>
      <c r="G249" s="30" t="n"/>
      <c r="H249" s="29" t="n"/>
      <c r="I249" s="31">
        <f>IF(OR(E249="",F249=""),"",ROUND(MOD(F249-E249,1)*1440,0))</f>
        <v/>
      </c>
      <c r="J249" s="31">
        <f>IF(OR(F249="",G249=""),"",ROUND(MOD(G249-F249,1)*1440,0))</f>
        <v/>
      </c>
      <c r="K249" s="32">
        <f>IF(I249="","",IF(I249&gt;LateMinutes,"Late",""))</f>
        <v/>
      </c>
      <c r="L249" s="29" t="n"/>
    </row>
    <row r="250">
      <c r="A250" s="27" t="n"/>
      <c r="B250" s="28" t="n"/>
      <c r="C250" s="29" t="n"/>
      <c r="D250" s="29" t="n"/>
      <c r="E250" s="30" t="n"/>
      <c r="F250" s="30" t="n"/>
      <c r="G250" s="30" t="n"/>
      <c r="H250" s="29" t="n"/>
      <c r="I250" s="31">
        <f>IF(OR(E250="",F250=""),"",ROUND(MOD(F250-E250,1)*1440,0))</f>
        <v/>
      </c>
      <c r="J250" s="31">
        <f>IF(OR(F250="",G250=""),"",ROUND(MOD(G250-F250,1)*1440,0))</f>
        <v/>
      </c>
      <c r="K250" s="32">
        <f>IF(I250="","",IF(I250&gt;LateMinutes,"Late",""))</f>
        <v/>
      </c>
      <c r="L250" s="29" t="n"/>
    </row>
    <row r="251">
      <c r="A251" s="27" t="n"/>
      <c r="B251" s="28" t="n"/>
      <c r="C251" s="29" t="n"/>
      <c r="D251" s="29" t="n"/>
      <c r="E251" s="30" t="n"/>
      <c r="F251" s="30" t="n"/>
      <c r="G251" s="30" t="n"/>
      <c r="H251" s="29" t="n"/>
      <c r="I251" s="31">
        <f>IF(OR(E251="",F251=""),"",ROUND(MOD(F251-E251,1)*1440,0))</f>
        <v/>
      </c>
      <c r="J251" s="31">
        <f>IF(OR(F251="",G251=""),"",ROUND(MOD(G251-F251,1)*1440,0))</f>
        <v/>
      </c>
      <c r="K251" s="32">
        <f>IF(I251="","",IF(I251&gt;LateMinutes,"Late",""))</f>
        <v/>
      </c>
      <c r="L251" s="29" t="n"/>
    </row>
    <row r="252">
      <c r="A252" s="27" t="n"/>
      <c r="B252" s="28" t="n"/>
      <c r="C252" s="29" t="n"/>
      <c r="D252" s="29" t="n"/>
      <c r="E252" s="30" t="n"/>
      <c r="F252" s="30" t="n"/>
      <c r="G252" s="30" t="n"/>
      <c r="H252" s="29" t="n"/>
      <c r="I252" s="31">
        <f>IF(OR(E252="",F252=""),"",ROUND(MOD(F252-E252,1)*1440,0))</f>
        <v/>
      </c>
      <c r="J252" s="31">
        <f>IF(OR(F252="",G252=""),"",ROUND(MOD(G252-F252,1)*1440,0))</f>
        <v/>
      </c>
      <c r="K252" s="32">
        <f>IF(I252="","",IF(I252&gt;LateMinutes,"Late",""))</f>
        <v/>
      </c>
      <c r="L252" s="29" t="n"/>
    </row>
    <row r="253">
      <c r="A253" s="27" t="n"/>
      <c r="B253" s="28" t="n"/>
      <c r="C253" s="29" t="n"/>
      <c r="D253" s="29" t="n"/>
      <c r="E253" s="30" t="n"/>
      <c r="F253" s="30" t="n"/>
      <c r="G253" s="30" t="n"/>
      <c r="H253" s="29" t="n"/>
      <c r="I253" s="31">
        <f>IF(OR(E253="",F253=""),"",ROUND(MOD(F253-E253,1)*1440,0))</f>
        <v/>
      </c>
      <c r="J253" s="31">
        <f>IF(OR(F253="",G253=""),"",ROUND(MOD(G253-F253,1)*1440,0))</f>
        <v/>
      </c>
      <c r="K253" s="32">
        <f>IF(I253="","",IF(I253&gt;LateMinutes,"Late",""))</f>
        <v/>
      </c>
      <c r="L253" s="29" t="n"/>
    </row>
    <row r="254">
      <c r="A254" s="27" t="n"/>
      <c r="B254" s="28" t="n"/>
      <c r="C254" s="29" t="n"/>
      <c r="D254" s="29" t="n"/>
      <c r="E254" s="30" t="n"/>
      <c r="F254" s="30" t="n"/>
      <c r="G254" s="30" t="n"/>
      <c r="H254" s="29" t="n"/>
      <c r="I254" s="31">
        <f>IF(OR(E254="",F254=""),"",ROUND(MOD(F254-E254,1)*1440,0))</f>
        <v/>
      </c>
      <c r="J254" s="31">
        <f>IF(OR(F254="",G254=""),"",ROUND(MOD(G254-F254,1)*1440,0))</f>
        <v/>
      </c>
      <c r="K254" s="32">
        <f>IF(I254="","",IF(I254&gt;LateMinutes,"Late",""))</f>
        <v/>
      </c>
      <c r="L254" s="29" t="n"/>
    </row>
    <row r="255">
      <c r="A255" s="27" t="n"/>
      <c r="B255" s="28" t="n"/>
      <c r="C255" s="29" t="n"/>
      <c r="D255" s="29" t="n"/>
      <c r="E255" s="30" t="n"/>
      <c r="F255" s="30" t="n"/>
      <c r="G255" s="30" t="n"/>
      <c r="H255" s="29" t="n"/>
      <c r="I255" s="31">
        <f>IF(OR(E255="",F255=""),"",ROUND(MOD(F255-E255,1)*1440,0))</f>
        <v/>
      </c>
      <c r="J255" s="31">
        <f>IF(OR(F255="",G255=""),"",ROUND(MOD(G255-F255,1)*1440,0))</f>
        <v/>
      </c>
      <c r="K255" s="32">
        <f>IF(I255="","",IF(I255&gt;LateMinutes,"Late",""))</f>
        <v/>
      </c>
      <c r="L255" s="29" t="n"/>
    </row>
    <row r="256">
      <c r="A256" s="27" t="n"/>
      <c r="B256" s="28" t="n"/>
      <c r="C256" s="29" t="n"/>
      <c r="D256" s="29" t="n"/>
      <c r="E256" s="30" t="n"/>
      <c r="F256" s="30" t="n"/>
      <c r="G256" s="30" t="n"/>
      <c r="H256" s="29" t="n"/>
      <c r="I256" s="31">
        <f>IF(OR(E256="",F256=""),"",ROUND(MOD(F256-E256,1)*1440,0))</f>
        <v/>
      </c>
      <c r="J256" s="31">
        <f>IF(OR(F256="",G256=""),"",ROUND(MOD(G256-F256,1)*1440,0))</f>
        <v/>
      </c>
      <c r="K256" s="32">
        <f>IF(I256="","",IF(I256&gt;LateMinutes,"Late",""))</f>
        <v/>
      </c>
      <c r="L256" s="29" t="n"/>
    </row>
    <row r="257">
      <c r="A257" s="27" t="n"/>
      <c r="B257" s="28" t="n"/>
      <c r="C257" s="29" t="n"/>
      <c r="D257" s="29" t="n"/>
      <c r="E257" s="30" t="n"/>
      <c r="F257" s="30" t="n"/>
      <c r="G257" s="30" t="n"/>
      <c r="H257" s="29" t="n"/>
      <c r="I257" s="31">
        <f>IF(OR(E257="",F257=""),"",ROUND(MOD(F257-E257,1)*1440,0))</f>
        <v/>
      </c>
      <c r="J257" s="31">
        <f>IF(OR(F257="",G257=""),"",ROUND(MOD(G257-F257,1)*1440,0))</f>
        <v/>
      </c>
      <c r="K257" s="32">
        <f>IF(I257="","",IF(I257&gt;LateMinutes,"Late",""))</f>
        <v/>
      </c>
      <c r="L257" s="29" t="n"/>
    </row>
    <row r="258">
      <c r="A258" s="27" t="n"/>
      <c r="B258" s="28" t="n"/>
      <c r="C258" s="29" t="n"/>
      <c r="D258" s="29" t="n"/>
      <c r="E258" s="30" t="n"/>
      <c r="F258" s="30" t="n"/>
      <c r="G258" s="30" t="n"/>
      <c r="H258" s="29" t="n"/>
      <c r="I258" s="31">
        <f>IF(OR(E258="",F258=""),"",ROUND(MOD(F258-E258,1)*1440,0))</f>
        <v/>
      </c>
      <c r="J258" s="31">
        <f>IF(OR(F258="",G258=""),"",ROUND(MOD(G258-F258,1)*1440,0))</f>
        <v/>
      </c>
      <c r="K258" s="32">
        <f>IF(I258="","",IF(I258&gt;LateMinutes,"Late",""))</f>
        <v/>
      </c>
      <c r="L258" s="29" t="n"/>
    </row>
    <row r="259">
      <c r="A259" s="27" t="n"/>
      <c r="B259" s="28" t="n"/>
      <c r="C259" s="29" t="n"/>
      <c r="D259" s="29" t="n"/>
      <c r="E259" s="30" t="n"/>
      <c r="F259" s="30" t="n"/>
      <c r="G259" s="30" t="n"/>
      <c r="H259" s="29" t="n"/>
      <c r="I259" s="31">
        <f>IF(OR(E259="",F259=""),"",ROUND(MOD(F259-E259,1)*1440,0))</f>
        <v/>
      </c>
      <c r="J259" s="31">
        <f>IF(OR(F259="",G259=""),"",ROUND(MOD(G259-F259,1)*1440,0))</f>
        <v/>
      </c>
      <c r="K259" s="32">
        <f>IF(I259="","",IF(I259&gt;LateMinutes,"Late",""))</f>
        <v/>
      </c>
      <c r="L259" s="29" t="n"/>
    </row>
    <row r="260">
      <c r="A260" s="27" t="n"/>
      <c r="B260" s="28" t="n"/>
      <c r="C260" s="29" t="n"/>
      <c r="D260" s="29" t="n"/>
      <c r="E260" s="30" t="n"/>
      <c r="F260" s="30" t="n"/>
      <c r="G260" s="30" t="n"/>
      <c r="H260" s="29" t="n"/>
      <c r="I260" s="31">
        <f>IF(OR(E260="",F260=""),"",ROUND(MOD(F260-E260,1)*1440,0))</f>
        <v/>
      </c>
      <c r="J260" s="31">
        <f>IF(OR(F260="",G260=""),"",ROUND(MOD(G260-F260,1)*1440,0))</f>
        <v/>
      </c>
      <c r="K260" s="32">
        <f>IF(I260="","",IF(I260&gt;LateMinutes,"Late",""))</f>
        <v/>
      </c>
      <c r="L260" s="29" t="n"/>
    </row>
    <row r="261">
      <c r="A261" s="27" t="n"/>
      <c r="B261" s="28" t="n"/>
      <c r="C261" s="29" t="n"/>
      <c r="D261" s="29" t="n"/>
      <c r="E261" s="30" t="n"/>
      <c r="F261" s="30" t="n"/>
      <c r="G261" s="30" t="n"/>
      <c r="H261" s="29" t="n"/>
      <c r="I261" s="31">
        <f>IF(OR(E261="",F261=""),"",ROUND(MOD(F261-E261,1)*1440,0))</f>
        <v/>
      </c>
      <c r="J261" s="31">
        <f>IF(OR(F261="",G261=""),"",ROUND(MOD(G261-F261,1)*1440,0))</f>
        <v/>
      </c>
      <c r="K261" s="32">
        <f>IF(I261="","",IF(I261&gt;LateMinutes,"Late",""))</f>
        <v/>
      </c>
      <c r="L261" s="29" t="n"/>
    </row>
    <row r="262">
      <c r="A262" s="27" t="n"/>
      <c r="B262" s="28" t="n"/>
      <c r="C262" s="29" t="n"/>
      <c r="D262" s="29" t="n"/>
      <c r="E262" s="30" t="n"/>
      <c r="F262" s="30" t="n"/>
      <c r="G262" s="30" t="n"/>
      <c r="H262" s="29" t="n"/>
      <c r="I262" s="31">
        <f>IF(OR(E262="",F262=""),"",ROUND(MOD(F262-E262,1)*1440,0))</f>
        <v/>
      </c>
      <c r="J262" s="31">
        <f>IF(OR(F262="",G262=""),"",ROUND(MOD(G262-F262,1)*1440,0))</f>
        <v/>
      </c>
      <c r="K262" s="32">
        <f>IF(I262="","",IF(I262&gt;LateMinutes,"Late",""))</f>
        <v/>
      </c>
      <c r="L262" s="29" t="n"/>
    </row>
    <row r="263">
      <c r="A263" s="27" t="n"/>
      <c r="B263" s="28" t="n"/>
      <c r="C263" s="29" t="n"/>
      <c r="D263" s="29" t="n"/>
      <c r="E263" s="30" t="n"/>
      <c r="F263" s="30" t="n"/>
      <c r="G263" s="30" t="n"/>
      <c r="H263" s="29" t="n"/>
      <c r="I263" s="31">
        <f>IF(OR(E263="",F263=""),"",ROUND(MOD(F263-E263,1)*1440,0))</f>
        <v/>
      </c>
      <c r="J263" s="31">
        <f>IF(OR(F263="",G263=""),"",ROUND(MOD(G263-F263,1)*1440,0))</f>
        <v/>
      </c>
      <c r="K263" s="32">
        <f>IF(I263="","",IF(I263&gt;LateMinutes,"Late",""))</f>
        <v/>
      </c>
      <c r="L263" s="29" t="n"/>
    </row>
    <row r="264">
      <c r="A264" s="27" t="n"/>
      <c r="B264" s="28" t="n"/>
      <c r="C264" s="29" t="n"/>
      <c r="D264" s="29" t="n"/>
      <c r="E264" s="30" t="n"/>
      <c r="F264" s="30" t="n"/>
      <c r="G264" s="30" t="n"/>
      <c r="H264" s="29" t="n"/>
      <c r="I264" s="31">
        <f>IF(OR(E264="",F264=""),"",ROUND(MOD(F264-E264,1)*1440,0))</f>
        <v/>
      </c>
      <c r="J264" s="31">
        <f>IF(OR(F264="",G264=""),"",ROUND(MOD(G264-F264,1)*1440,0))</f>
        <v/>
      </c>
      <c r="K264" s="32">
        <f>IF(I264="","",IF(I264&gt;LateMinutes,"Late",""))</f>
        <v/>
      </c>
      <c r="L264" s="29" t="n"/>
    </row>
    <row r="265">
      <c r="A265" s="27" t="n"/>
      <c r="B265" s="28" t="n"/>
      <c r="C265" s="29" t="n"/>
      <c r="D265" s="29" t="n"/>
      <c r="E265" s="30" t="n"/>
      <c r="F265" s="30" t="n"/>
      <c r="G265" s="30" t="n"/>
      <c r="H265" s="29" t="n"/>
      <c r="I265" s="31">
        <f>IF(OR(E265="",F265=""),"",ROUND(MOD(F265-E265,1)*1440,0))</f>
        <v/>
      </c>
      <c r="J265" s="31">
        <f>IF(OR(F265="",G265=""),"",ROUND(MOD(G265-F265,1)*1440,0))</f>
        <v/>
      </c>
      <c r="K265" s="32">
        <f>IF(I265="","",IF(I265&gt;LateMinutes,"Late",""))</f>
        <v/>
      </c>
      <c r="L265" s="29" t="n"/>
    </row>
    <row r="266">
      <c r="A266" s="27" t="n"/>
      <c r="B266" s="28" t="n"/>
      <c r="C266" s="29" t="n"/>
      <c r="D266" s="29" t="n"/>
      <c r="E266" s="30" t="n"/>
      <c r="F266" s="30" t="n"/>
      <c r="G266" s="30" t="n"/>
      <c r="H266" s="29" t="n"/>
      <c r="I266" s="31">
        <f>IF(OR(E266="",F266=""),"",ROUND(MOD(F266-E266,1)*1440,0))</f>
        <v/>
      </c>
      <c r="J266" s="31">
        <f>IF(OR(F266="",G266=""),"",ROUND(MOD(G266-F266,1)*1440,0))</f>
        <v/>
      </c>
      <c r="K266" s="32">
        <f>IF(I266="","",IF(I266&gt;LateMinutes,"Late",""))</f>
        <v/>
      </c>
      <c r="L266" s="29" t="n"/>
    </row>
    <row r="267">
      <c r="A267" s="27" t="n"/>
      <c r="B267" s="28" t="n"/>
      <c r="C267" s="29" t="n"/>
      <c r="D267" s="29" t="n"/>
      <c r="E267" s="30" t="n"/>
      <c r="F267" s="30" t="n"/>
      <c r="G267" s="30" t="n"/>
      <c r="H267" s="29" t="n"/>
      <c r="I267" s="31">
        <f>IF(OR(E267="",F267=""),"",ROUND(MOD(F267-E267,1)*1440,0))</f>
        <v/>
      </c>
      <c r="J267" s="31">
        <f>IF(OR(F267="",G267=""),"",ROUND(MOD(G267-F267,1)*1440,0))</f>
        <v/>
      </c>
      <c r="K267" s="32">
        <f>IF(I267="","",IF(I267&gt;LateMinutes,"Late",""))</f>
        <v/>
      </c>
      <c r="L267" s="29" t="n"/>
    </row>
    <row r="268">
      <c r="A268" s="27" t="n"/>
      <c r="B268" s="28" t="n"/>
      <c r="C268" s="29" t="n"/>
      <c r="D268" s="29" t="n"/>
      <c r="E268" s="30" t="n"/>
      <c r="F268" s="30" t="n"/>
      <c r="G268" s="30" t="n"/>
      <c r="H268" s="29" t="n"/>
      <c r="I268" s="31">
        <f>IF(OR(E268="",F268=""),"",ROUND(MOD(F268-E268,1)*1440,0))</f>
        <v/>
      </c>
      <c r="J268" s="31">
        <f>IF(OR(F268="",G268=""),"",ROUND(MOD(G268-F268,1)*1440,0))</f>
        <v/>
      </c>
      <c r="K268" s="32">
        <f>IF(I268="","",IF(I268&gt;LateMinutes,"Late",""))</f>
        <v/>
      </c>
      <c r="L268" s="29" t="n"/>
    </row>
    <row r="269">
      <c r="A269" s="27" t="n"/>
      <c r="B269" s="28" t="n"/>
      <c r="C269" s="29" t="n"/>
      <c r="D269" s="29" t="n"/>
      <c r="E269" s="30" t="n"/>
      <c r="F269" s="30" t="n"/>
      <c r="G269" s="30" t="n"/>
      <c r="H269" s="29" t="n"/>
      <c r="I269" s="31">
        <f>IF(OR(E269="",F269=""),"",ROUND(MOD(F269-E269,1)*1440,0))</f>
        <v/>
      </c>
      <c r="J269" s="31">
        <f>IF(OR(F269="",G269=""),"",ROUND(MOD(G269-F269,1)*1440,0))</f>
        <v/>
      </c>
      <c r="K269" s="32">
        <f>IF(I269="","",IF(I269&gt;LateMinutes,"Late",""))</f>
        <v/>
      </c>
      <c r="L269" s="29" t="n"/>
    </row>
    <row r="270">
      <c r="A270" s="27" t="n"/>
      <c r="B270" s="28" t="n"/>
      <c r="C270" s="29" t="n"/>
      <c r="D270" s="29" t="n"/>
      <c r="E270" s="30" t="n"/>
      <c r="F270" s="30" t="n"/>
      <c r="G270" s="30" t="n"/>
      <c r="H270" s="29" t="n"/>
      <c r="I270" s="31">
        <f>IF(OR(E270="",F270=""),"",ROUND(MOD(F270-E270,1)*1440,0))</f>
        <v/>
      </c>
      <c r="J270" s="31">
        <f>IF(OR(F270="",G270=""),"",ROUND(MOD(G270-F270,1)*1440,0))</f>
        <v/>
      </c>
      <c r="K270" s="32">
        <f>IF(I270="","",IF(I270&gt;LateMinutes,"Late",""))</f>
        <v/>
      </c>
      <c r="L270" s="29" t="n"/>
    </row>
    <row r="271">
      <c r="A271" s="27" t="n"/>
      <c r="B271" s="28" t="n"/>
      <c r="C271" s="29" t="n"/>
      <c r="D271" s="29" t="n"/>
      <c r="E271" s="30" t="n"/>
      <c r="F271" s="30" t="n"/>
      <c r="G271" s="30" t="n"/>
      <c r="H271" s="29" t="n"/>
      <c r="I271" s="31">
        <f>IF(OR(E271="",F271=""),"",ROUND(MOD(F271-E271,1)*1440,0))</f>
        <v/>
      </c>
      <c r="J271" s="31">
        <f>IF(OR(F271="",G271=""),"",ROUND(MOD(G271-F271,1)*1440,0))</f>
        <v/>
      </c>
      <c r="K271" s="32">
        <f>IF(I271="","",IF(I271&gt;LateMinutes,"Late",""))</f>
        <v/>
      </c>
      <c r="L271" s="29" t="n"/>
    </row>
    <row r="272">
      <c r="A272" s="27" t="n"/>
      <c r="B272" s="28" t="n"/>
      <c r="C272" s="29" t="n"/>
      <c r="D272" s="29" t="n"/>
      <c r="E272" s="30" t="n"/>
      <c r="F272" s="30" t="n"/>
      <c r="G272" s="30" t="n"/>
      <c r="H272" s="29" t="n"/>
      <c r="I272" s="31">
        <f>IF(OR(E272="",F272=""),"",ROUND(MOD(F272-E272,1)*1440,0))</f>
        <v/>
      </c>
      <c r="J272" s="31">
        <f>IF(OR(F272="",G272=""),"",ROUND(MOD(G272-F272,1)*1440,0))</f>
        <v/>
      </c>
      <c r="K272" s="32">
        <f>IF(I272="","",IF(I272&gt;LateMinutes,"Late",""))</f>
        <v/>
      </c>
      <c r="L272" s="29" t="n"/>
    </row>
    <row r="273">
      <c r="A273" s="27" t="n"/>
      <c r="B273" s="28" t="n"/>
      <c r="C273" s="29" t="n"/>
      <c r="D273" s="29" t="n"/>
      <c r="E273" s="30" t="n"/>
      <c r="F273" s="30" t="n"/>
      <c r="G273" s="30" t="n"/>
      <c r="H273" s="29" t="n"/>
      <c r="I273" s="31">
        <f>IF(OR(E273="",F273=""),"",ROUND(MOD(F273-E273,1)*1440,0))</f>
        <v/>
      </c>
      <c r="J273" s="31">
        <f>IF(OR(F273="",G273=""),"",ROUND(MOD(G273-F273,1)*1440,0))</f>
        <v/>
      </c>
      <c r="K273" s="32">
        <f>IF(I273="","",IF(I273&gt;LateMinutes,"Late",""))</f>
        <v/>
      </c>
      <c r="L273" s="29" t="n"/>
    </row>
    <row r="274">
      <c r="A274" s="27" t="n"/>
      <c r="B274" s="28" t="n"/>
      <c r="C274" s="29" t="n"/>
      <c r="D274" s="29" t="n"/>
      <c r="E274" s="30" t="n"/>
      <c r="F274" s="30" t="n"/>
      <c r="G274" s="30" t="n"/>
      <c r="H274" s="29" t="n"/>
      <c r="I274" s="31">
        <f>IF(OR(E274="",F274=""),"",ROUND(MOD(F274-E274,1)*1440,0))</f>
        <v/>
      </c>
      <c r="J274" s="31">
        <f>IF(OR(F274="",G274=""),"",ROUND(MOD(G274-F274,1)*1440,0))</f>
        <v/>
      </c>
      <c r="K274" s="32">
        <f>IF(I274="","",IF(I274&gt;LateMinutes,"Late",""))</f>
        <v/>
      </c>
      <c r="L274" s="29" t="n"/>
    </row>
    <row r="275">
      <c r="A275" s="27" t="n"/>
      <c r="B275" s="28" t="n"/>
      <c r="C275" s="29" t="n"/>
      <c r="D275" s="29" t="n"/>
      <c r="E275" s="30" t="n"/>
      <c r="F275" s="30" t="n"/>
      <c r="G275" s="30" t="n"/>
      <c r="H275" s="29" t="n"/>
      <c r="I275" s="31">
        <f>IF(OR(E275="",F275=""),"",ROUND(MOD(F275-E275,1)*1440,0))</f>
        <v/>
      </c>
      <c r="J275" s="31">
        <f>IF(OR(F275="",G275=""),"",ROUND(MOD(G275-F275,1)*1440,0))</f>
        <v/>
      </c>
      <c r="K275" s="32">
        <f>IF(I275="","",IF(I275&gt;LateMinutes,"Late",""))</f>
        <v/>
      </c>
      <c r="L275" s="29" t="n"/>
    </row>
    <row r="276">
      <c r="A276" s="27" t="n"/>
      <c r="B276" s="28" t="n"/>
      <c r="C276" s="29" t="n"/>
      <c r="D276" s="29" t="n"/>
      <c r="E276" s="30" t="n"/>
      <c r="F276" s="30" t="n"/>
      <c r="G276" s="30" t="n"/>
      <c r="H276" s="29" t="n"/>
      <c r="I276" s="31">
        <f>IF(OR(E276="",F276=""),"",ROUND(MOD(F276-E276,1)*1440,0))</f>
        <v/>
      </c>
      <c r="J276" s="31">
        <f>IF(OR(F276="",G276=""),"",ROUND(MOD(G276-F276,1)*1440,0))</f>
        <v/>
      </c>
      <c r="K276" s="32">
        <f>IF(I276="","",IF(I276&gt;LateMinutes,"Late",""))</f>
        <v/>
      </c>
      <c r="L276" s="29" t="n"/>
    </row>
    <row r="277">
      <c r="A277" s="27" t="n"/>
      <c r="B277" s="28" t="n"/>
      <c r="C277" s="29" t="n"/>
      <c r="D277" s="29" t="n"/>
      <c r="E277" s="30" t="n"/>
      <c r="F277" s="30" t="n"/>
      <c r="G277" s="30" t="n"/>
      <c r="H277" s="29" t="n"/>
      <c r="I277" s="31">
        <f>IF(OR(E277="",F277=""),"",ROUND(MOD(F277-E277,1)*1440,0))</f>
        <v/>
      </c>
      <c r="J277" s="31">
        <f>IF(OR(F277="",G277=""),"",ROUND(MOD(G277-F277,1)*1440,0))</f>
        <v/>
      </c>
      <c r="K277" s="32">
        <f>IF(I277="","",IF(I277&gt;LateMinutes,"Late",""))</f>
        <v/>
      </c>
      <c r="L277" s="29" t="n"/>
    </row>
    <row r="278">
      <c r="A278" s="27" t="n"/>
      <c r="B278" s="28" t="n"/>
      <c r="C278" s="29" t="n"/>
      <c r="D278" s="29" t="n"/>
      <c r="E278" s="30" t="n"/>
      <c r="F278" s="30" t="n"/>
      <c r="G278" s="30" t="n"/>
      <c r="H278" s="29" t="n"/>
      <c r="I278" s="31">
        <f>IF(OR(E278="",F278=""),"",ROUND(MOD(F278-E278,1)*1440,0))</f>
        <v/>
      </c>
      <c r="J278" s="31">
        <f>IF(OR(F278="",G278=""),"",ROUND(MOD(G278-F278,1)*1440,0))</f>
        <v/>
      </c>
      <c r="K278" s="32">
        <f>IF(I278="","",IF(I278&gt;LateMinutes,"Late",""))</f>
        <v/>
      </c>
      <c r="L278" s="29" t="n"/>
    </row>
    <row r="279">
      <c r="A279" s="27" t="n"/>
      <c r="B279" s="28" t="n"/>
      <c r="C279" s="29" t="n"/>
      <c r="D279" s="29" t="n"/>
      <c r="E279" s="30" t="n"/>
      <c r="F279" s="30" t="n"/>
      <c r="G279" s="30" t="n"/>
      <c r="H279" s="29" t="n"/>
      <c r="I279" s="31">
        <f>IF(OR(E279="",F279=""),"",ROUND(MOD(F279-E279,1)*1440,0))</f>
        <v/>
      </c>
      <c r="J279" s="31">
        <f>IF(OR(F279="",G279=""),"",ROUND(MOD(G279-F279,1)*1440,0))</f>
        <v/>
      </c>
      <c r="K279" s="32">
        <f>IF(I279="","",IF(I279&gt;LateMinutes,"Late",""))</f>
        <v/>
      </c>
      <c r="L279" s="29" t="n"/>
    </row>
    <row r="280">
      <c r="A280" s="27" t="n"/>
      <c r="B280" s="28" t="n"/>
      <c r="C280" s="29" t="n"/>
      <c r="D280" s="29" t="n"/>
      <c r="E280" s="30" t="n"/>
      <c r="F280" s="30" t="n"/>
      <c r="G280" s="30" t="n"/>
      <c r="H280" s="29" t="n"/>
      <c r="I280" s="31">
        <f>IF(OR(E280="",F280=""),"",ROUND(MOD(F280-E280,1)*1440,0))</f>
        <v/>
      </c>
      <c r="J280" s="31">
        <f>IF(OR(F280="",G280=""),"",ROUND(MOD(G280-F280,1)*1440,0))</f>
        <v/>
      </c>
      <c r="K280" s="32">
        <f>IF(I280="","",IF(I280&gt;LateMinutes,"Late",""))</f>
        <v/>
      </c>
      <c r="L280" s="29" t="n"/>
    </row>
    <row r="281">
      <c r="A281" s="27" t="n"/>
      <c r="B281" s="28" t="n"/>
      <c r="C281" s="29" t="n"/>
      <c r="D281" s="29" t="n"/>
      <c r="E281" s="30" t="n"/>
      <c r="F281" s="30" t="n"/>
      <c r="G281" s="30" t="n"/>
      <c r="H281" s="29" t="n"/>
      <c r="I281" s="31">
        <f>IF(OR(E281="",F281=""),"",ROUND(MOD(F281-E281,1)*1440,0))</f>
        <v/>
      </c>
      <c r="J281" s="31">
        <f>IF(OR(F281="",G281=""),"",ROUND(MOD(G281-F281,1)*1440,0))</f>
        <v/>
      </c>
      <c r="K281" s="32">
        <f>IF(I281="","",IF(I281&gt;LateMinutes,"Late",""))</f>
        <v/>
      </c>
      <c r="L281" s="29" t="n"/>
    </row>
    <row r="282">
      <c r="A282" s="27" t="n"/>
      <c r="B282" s="28" t="n"/>
      <c r="C282" s="29" t="n"/>
      <c r="D282" s="29" t="n"/>
      <c r="E282" s="30" t="n"/>
      <c r="F282" s="30" t="n"/>
      <c r="G282" s="30" t="n"/>
      <c r="H282" s="29" t="n"/>
      <c r="I282" s="31">
        <f>IF(OR(E282="",F282=""),"",ROUND(MOD(F282-E282,1)*1440,0))</f>
        <v/>
      </c>
      <c r="J282" s="31">
        <f>IF(OR(F282="",G282=""),"",ROUND(MOD(G282-F282,1)*1440,0))</f>
        <v/>
      </c>
      <c r="K282" s="32">
        <f>IF(I282="","",IF(I282&gt;LateMinutes,"Late",""))</f>
        <v/>
      </c>
      <c r="L282" s="29" t="n"/>
    </row>
    <row r="283">
      <c r="A283" s="27" t="n"/>
      <c r="B283" s="28" t="n"/>
      <c r="C283" s="29" t="n"/>
      <c r="D283" s="29" t="n"/>
      <c r="E283" s="30" t="n"/>
      <c r="F283" s="30" t="n"/>
      <c r="G283" s="30" t="n"/>
      <c r="H283" s="29" t="n"/>
      <c r="I283" s="31">
        <f>IF(OR(E283="",F283=""),"",ROUND(MOD(F283-E283,1)*1440,0))</f>
        <v/>
      </c>
      <c r="J283" s="31">
        <f>IF(OR(F283="",G283=""),"",ROUND(MOD(G283-F283,1)*1440,0))</f>
        <v/>
      </c>
      <c r="K283" s="32">
        <f>IF(I283="","",IF(I283&gt;LateMinutes,"Late",""))</f>
        <v/>
      </c>
      <c r="L283" s="29" t="n"/>
    </row>
    <row r="284">
      <c r="A284" s="27" t="n"/>
      <c r="B284" s="28" t="n"/>
      <c r="C284" s="29" t="n"/>
      <c r="D284" s="29" t="n"/>
      <c r="E284" s="30" t="n"/>
      <c r="F284" s="30" t="n"/>
      <c r="G284" s="30" t="n"/>
      <c r="H284" s="29" t="n"/>
      <c r="I284" s="31">
        <f>IF(OR(E284="",F284=""),"",ROUND(MOD(F284-E284,1)*1440,0))</f>
        <v/>
      </c>
      <c r="J284" s="31">
        <f>IF(OR(F284="",G284=""),"",ROUND(MOD(G284-F284,1)*1440,0))</f>
        <v/>
      </c>
      <c r="K284" s="32">
        <f>IF(I284="","",IF(I284&gt;LateMinutes,"Late",""))</f>
        <v/>
      </c>
      <c r="L284" s="29" t="n"/>
    </row>
    <row r="285">
      <c r="A285" s="27" t="n"/>
      <c r="B285" s="28" t="n"/>
      <c r="C285" s="29" t="n"/>
      <c r="D285" s="29" t="n"/>
      <c r="E285" s="30" t="n"/>
      <c r="F285" s="30" t="n"/>
      <c r="G285" s="30" t="n"/>
      <c r="H285" s="29" t="n"/>
      <c r="I285" s="31">
        <f>IF(OR(E285="",F285=""),"",ROUND(MOD(F285-E285,1)*1440,0))</f>
        <v/>
      </c>
      <c r="J285" s="31">
        <f>IF(OR(F285="",G285=""),"",ROUND(MOD(G285-F285,1)*1440,0))</f>
        <v/>
      </c>
      <c r="K285" s="32">
        <f>IF(I285="","",IF(I285&gt;LateMinutes,"Late",""))</f>
        <v/>
      </c>
      <c r="L285" s="29" t="n"/>
    </row>
    <row r="286">
      <c r="A286" s="27" t="n"/>
      <c r="B286" s="28" t="n"/>
      <c r="C286" s="29" t="n"/>
      <c r="D286" s="29" t="n"/>
      <c r="E286" s="30" t="n"/>
      <c r="F286" s="30" t="n"/>
      <c r="G286" s="30" t="n"/>
      <c r="H286" s="29" t="n"/>
      <c r="I286" s="31">
        <f>IF(OR(E286="",F286=""),"",ROUND(MOD(F286-E286,1)*1440,0))</f>
        <v/>
      </c>
      <c r="J286" s="31">
        <f>IF(OR(F286="",G286=""),"",ROUND(MOD(G286-F286,1)*1440,0))</f>
        <v/>
      </c>
      <c r="K286" s="32">
        <f>IF(I286="","",IF(I286&gt;LateMinutes,"Late",""))</f>
        <v/>
      </c>
      <c r="L286" s="29" t="n"/>
    </row>
    <row r="287">
      <c r="A287" s="27" t="n"/>
      <c r="B287" s="28" t="n"/>
      <c r="C287" s="29" t="n"/>
      <c r="D287" s="29" t="n"/>
      <c r="E287" s="30" t="n"/>
      <c r="F287" s="30" t="n"/>
      <c r="G287" s="30" t="n"/>
      <c r="H287" s="29" t="n"/>
      <c r="I287" s="31">
        <f>IF(OR(E287="",F287=""),"",ROUND(MOD(F287-E287,1)*1440,0))</f>
        <v/>
      </c>
      <c r="J287" s="31">
        <f>IF(OR(F287="",G287=""),"",ROUND(MOD(G287-F287,1)*1440,0))</f>
        <v/>
      </c>
      <c r="K287" s="32">
        <f>IF(I287="","",IF(I287&gt;LateMinutes,"Late",""))</f>
        <v/>
      </c>
      <c r="L287" s="29" t="n"/>
    </row>
    <row r="288">
      <c r="A288" s="27" t="n"/>
      <c r="B288" s="28" t="n"/>
      <c r="C288" s="29" t="n"/>
      <c r="D288" s="29" t="n"/>
      <c r="E288" s="30" t="n"/>
      <c r="F288" s="30" t="n"/>
      <c r="G288" s="30" t="n"/>
      <c r="H288" s="29" t="n"/>
      <c r="I288" s="31">
        <f>IF(OR(E288="",F288=""),"",ROUND(MOD(F288-E288,1)*1440,0))</f>
        <v/>
      </c>
      <c r="J288" s="31">
        <f>IF(OR(F288="",G288=""),"",ROUND(MOD(G288-F288,1)*1440,0))</f>
        <v/>
      </c>
      <c r="K288" s="32">
        <f>IF(I288="","",IF(I288&gt;LateMinutes,"Late",""))</f>
        <v/>
      </c>
      <c r="L288" s="29" t="n"/>
    </row>
    <row r="289">
      <c r="A289" s="27" t="n"/>
      <c r="B289" s="28" t="n"/>
      <c r="C289" s="29" t="n"/>
      <c r="D289" s="29" t="n"/>
      <c r="E289" s="30" t="n"/>
      <c r="F289" s="30" t="n"/>
      <c r="G289" s="30" t="n"/>
      <c r="H289" s="29" t="n"/>
      <c r="I289" s="31">
        <f>IF(OR(E289="",F289=""),"",ROUND(MOD(F289-E289,1)*1440,0))</f>
        <v/>
      </c>
      <c r="J289" s="31">
        <f>IF(OR(F289="",G289=""),"",ROUND(MOD(G289-F289,1)*1440,0))</f>
        <v/>
      </c>
      <c r="K289" s="32">
        <f>IF(I289="","",IF(I289&gt;LateMinutes,"Late",""))</f>
        <v/>
      </c>
      <c r="L289" s="29" t="n"/>
    </row>
    <row r="290">
      <c r="A290" s="27" t="n"/>
      <c r="B290" s="28" t="n"/>
      <c r="C290" s="29" t="n"/>
      <c r="D290" s="29" t="n"/>
      <c r="E290" s="30" t="n"/>
      <c r="F290" s="30" t="n"/>
      <c r="G290" s="30" t="n"/>
      <c r="H290" s="29" t="n"/>
      <c r="I290" s="31">
        <f>IF(OR(E290="",F290=""),"",ROUND(MOD(F290-E290,1)*1440,0))</f>
        <v/>
      </c>
      <c r="J290" s="31">
        <f>IF(OR(F290="",G290=""),"",ROUND(MOD(G290-F290,1)*1440,0))</f>
        <v/>
      </c>
      <c r="K290" s="32">
        <f>IF(I290="","",IF(I290&gt;LateMinutes,"Late",""))</f>
        <v/>
      </c>
      <c r="L290" s="29" t="n"/>
    </row>
    <row r="291">
      <c r="A291" s="27" t="n"/>
      <c r="B291" s="28" t="n"/>
      <c r="C291" s="29" t="n"/>
      <c r="D291" s="29" t="n"/>
      <c r="E291" s="30" t="n"/>
      <c r="F291" s="30" t="n"/>
      <c r="G291" s="30" t="n"/>
      <c r="H291" s="29" t="n"/>
      <c r="I291" s="31">
        <f>IF(OR(E291="",F291=""),"",ROUND(MOD(F291-E291,1)*1440,0))</f>
        <v/>
      </c>
      <c r="J291" s="31">
        <f>IF(OR(F291="",G291=""),"",ROUND(MOD(G291-F291,1)*1440,0))</f>
        <v/>
      </c>
      <c r="K291" s="32">
        <f>IF(I291="","",IF(I291&gt;LateMinutes,"Late",""))</f>
        <v/>
      </c>
      <c r="L291" s="29" t="n"/>
    </row>
    <row r="292">
      <c r="A292" s="27" t="n"/>
      <c r="B292" s="28" t="n"/>
      <c r="C292" s="29" t="n"/>
      <c r="D292" s="29" t="n"/>
      <c r="E292" s="30" t="n"/>
      <c r="F292" s="30" t="n"/>
      <c r="G292" s="30" t="n"/>
      <c r="H292" s="29" t="n"/>
      <c r="I292" s="31">
        <f>IF(OR(E292="",F292=""),"",ROUND(MOD(F292-E292,1)*1440,0))</f>
        <v/>
      </c>
      <c r="J292" s="31">
        <f>IF(OR(F292="",G292=""),"",ROUND(MOD(G292-F292,1)*1440,0))</f>
        <v/>
      </c>
      <c r="K292" s="32">
        <f>IF(I292="","",IF(I292&gt;LateMinutes,"Late",""))</f>
        <v/>
      </c>
      <c r="L292" s="29" t="n"/>
    </row>
    <row r="293">
      <c r="A293" s="27" t="n"/>
      <c r="B293" s="28" t="n"/>
      <c r="C293" s="29" t="n"/>
      <c r="D293" s="29" t="n"/>
      <c r="E293" s="30" t="n"/>
      <c r="F293" s="30" t="n"/>
      <c r="G293" s="30" t="n"/>
      <c r="H293" s="29" t="n"/>
      <c r="I293" s="31">
        <f>IF(OR(E293="",F293=""),"",ROUND(MOD(F293-E293,1)*1440,0))</f>
        <v/>
      </c>
      <c r="J293" s="31">
        <f>IF(OR(F293="",G293=""),"",ROUND(MOD(G293-F293,1)*1440,0))</f>
        <v/>
      </c>
      <c r="K293" s="32">
        <f>IF(I293="","",IF(I293&gt;LateMinutes,"Late",""))</f>
        <v/>
      </c>
      <c r="L293" s="29" t="n"/>
    </row>
    <row r="294">
      <c r="A294" s="27" t="n"/>
      <c r="B294" s="28" t="n"/>
      <c r="C294" s="29" t="n"/>
      <c r="D294" s="29" t="n"/>
      <c r="E294" s="30" t="n"/>
      <c r="F294" s="30" t="n"/>
      <c r="G294" s="30" t="n"/>
      <c r="H294" s="29" t="n"/>
      <c r="I294" s="31">
        <f>IF(OR(E294="",F294=""),"",ROUND(MOD(F294-E294,1)*1440,0))</f>
        <v/>
      </c>
      <c r="J294" s="31">
        <f>IF(OR(F294="",G294=""),"",ROUND(MOD(G294-F294,1)*1440,0))</f>
        <v/>
      </c>
      <c r="K294" s="32">
        <f>IF(I294="","",IF(I294&gt;LateMinutes,"Late",""))</f>
        <v/>
      </c>
      <c r="L294" s="29" t="n"/>
    </row>
    <row r="295">
      <c r="A295" s="27" t="n"/>
      <c r="B295" s="28" t="n"/>
      <c r="C295" s="29" t="n"/>
      <c r="D295" s="29" t="n"/>
      <c r="E295" s="30" t="n"/>
      <c r="F295" s="30" t="n"/>
      <c r="G295" s="30" t="n"/>
      <c r="H295" s="29" t="n"/>
      <c r="I295" s="31">
        <f>IF(OR(E295="",F295=""),"",ROUND(MOD(F295-E295,1)*1440,0))</f>
        <v/>
      </c>
      <c r="J295" s="31">
        <f>IF(OR(F295="",G295=""),"",ROUND(MOD(G295-F295,1)*1440,0))</f>
        <v/>
      </c>
      <c r="K295" s="32">
        <f>IF(I295="","",IF(I295&gt;LateMinutes,"Late",""))</f>
        <v/>
      </c>
      <c r="L295" s="29" t="n"/>
    </row>
    <row r="296">
      <c r="A296" s="27" t="n"/>
      <c r="B296" s="28" t="n"/>
      <c r="C296" s="29" t="n"/>
      <c r="D296" s="29" t="n"/>
      <c r="E296" s="30" t="n"/>
      <c r="F296" s="30" t="n"/>
      <c r="G296" s="30" t="n"/>
      <c r="H296" s="29" t="n"/>
      <c r="I296" s="31">
        <f>IF(OR(E296="",F296=""),"",ROUND(MOD(F296-E296,1)*1440,0))</f>
        <v/>
      </c>
      <c r="J296" s="31">
        <f>IF(OR(F296="",G296=""),"",ROUND(MOD(G296-F296,1)*1440,0))</f>
        <v/>
      </c>
      <c r="K296" s="32">
        <f>IF(I296="","",IF(I296&gt;LateMinutes,"Late",""))</f>
        <v/>
      </c>
      <c r="L296" s="29" t="n"/>
    </row>
    <row r="297">
      <c r="A297" s="27" t="n"/>
      <c r="B297" s="28" t="n"/>
      <c r="C297" s="29" t="n"/>
      <c r="D297" s="29" t="n"/>
      <c r="E297" s="30" t="n"/>
      <c r="F297" s="30" t="n"/>
      <c r="G297" s="30" t="n"/>
      <c r="H297" s="29" t="n"/>
      <c r="I297" s="31">
        <f>IF(OR(E297="",F297=""),"",ROUND(MOD(F297-E297,1)*1440,0))</f>
        <v/>
      </c>
      <c r="J297" s="31">
        <f>IF(OR(F297="",G297=""),"",ROUND(MOD(G297-F297,1)*1440,0))</f>
        <v/>
      </c>
      <c r="K297" s="32">
        <f>IF(I297="","",IF(I297&gt;LateMinutes,"Late",""))</f>
        <v/>
      </c>
      <c r="L297" s="29" t="n"/>
    </row>
    <row r="298">
      <c r="A298" s="27" t="n"/>
      <c r="B298" s="28" t="n"/>
      <c r="C298" s="29" t="n"/>
      <c r="D298" s="29" t="n"/>
      <c r="E298" s="30" t="n"/>
      <c r="F298" s="30" t="n"/>
      <c r="G298" s="30" t="n"/>
      <c r="H298" s="29" t="n"/>
      <c r="I298" s="31">
        <f>IF(OR(E298="",F298=""),"",ROUND(MOD(F298-E298,1)*1440,0))</f>
        <v/>
      </c>
      <c r="J298" s="31">
        <f>IF(OR(F298="",G298=""),"",ROUND(MOD(G298-F298,1)*1440,0))</f>
        <v/>
      </c>
      <c r="K298" s="32">
        <f>IF(I298="","",IF(I298&gt;LateMinutes,"Late",""))</f>
        <v/>
      </c>
      <c r="L298" s="29" t="n"/>
    </row>
    <row r="299">
      <c r="A299" s="27" t="n"/>
      <c r="B299" s="28" t="n"/>
      <c r="C299" s="29" t="n"/>
      <c r="D299" s="29" t="n"/>
      <c r="E299" s="30" t="n"/>
      <c r="F299" s="30" t="n"/>
      <c r="G299" s="30" t="n"/>
      <c r="H299" s="29" t="n"/>
      <c r="I299" s="31">
        <f>IF(OR(E299="",F299=""),"",ROUND(MOD(F299-E299,1)*1440,0))</f>
        <v/>
      </c>
      <c r="J299" s="31">
        <f>IF(OR(F299="",G299=""),"",ROUND(MOD(G299-F299,1)*1440,0))</f>
        <v/>
      </c>
      <c r="K299" s="32">
        <f>IF(I299="","",IF(I299&gt;LateMinutes,"Late",""))</f>
        <v/>
      </c>
      <c r="L299" s="29" t="n"/>
    </row>
    <row r="300">
      <c r="A300" s="27" t="n"/>
      <c r="B300" s="28" t="n"/>
      <c r="C300" s="29" t="n"/>
      <c r="D300" s="29" t="n"/>
      <c r="E300" s="30" t="n"/>
      <c r="F300" s="30" t="n"/>
      <c r="G300" s="30" t="n"/>
      <c r="H300" s="29" t="n"/>
      <c r="I300" s="31">
        <f>IF(OR(E300="",F300=""),"",ROUND(MOD(F300-E300,1)*1440,0))</f>
        <v/>
      </c>
      <c r="J300" s="31">
        <f>IF(OR(F300="",G300=""),"",ROUND(MOD(G300-F300,1)*1440,0))</f>
        <v/>
      </c>
      <c r="K300" s="32">
        <f>IF(I300="","",IF(I300&gt;LateMinutes,"Late",""))</f>
        <v/>
      </c>
      <c r="L300" s="29" t="n"/>
    </row>
    <row r="301">
      <c r="A301" s="27" t="n"/>
      <c r="B301" s="28" t="n"/>
      <c r="C301" s="29" t="n"/>
      <c r="D301" s="29" t="n"/>
      <c r="E301" s="30" t="n"/>
      <c r="F301" s="30" t="n"/>
      <c r="G301" s="30" t="n"/>
      <c r="H301" s="29" t="n"/>
      <c r="I301" s="31">
        <f>IF(OR(E301="",F301=""),"",ROUND(MOD(F301-E301,1)*1440,0))</f>
        <v/>
      </c>
      <c r="J301" s="31">
        <f>IF(OR(F301="",G301=""),"",ROUND(MOD(G301-F301,1)*1440,0))</f>
        <v/>
      </c>
      <c r="K301" s="32">
        <f>IF(I301="","",IF(I301&gt;LateMinutes,"Late",""))</f>
        <v/>
      </c>
      <c r="L301" s="29" t="n"/>
    </row>
    <row r="302">
      <c r="A302" s="27" t="n"/>
      <c r="B302" s="28" t="n"/>
      <c r="C302" s="29" t="n"/>
      <c r="D302" s="29" t="n"/>
      <c r="E302" s="30" t="n"/>
      <c r="F302" s="30" t="n"/>
      <c r="G302" s="30" t="n"/>
      <c r="H302" s="29" t="n"/>
      <c r="I302" s="31">
        <f>IF(OR(E302="",F302=""),"",ROUND(MOD(F302-E302,1)*1440,0))</f>
        <v/>
      </c>
      <c r="J302" s="31">
        <f>IF(OR(F302="",G302=""),"",ROUND(MOD(G302-F302,1)*1440,0))</f>
        <v/>
      </c>
      <c r="K302" s="32">
        <f>IF(I302="","",IF(I302&gt;LateMinutes,"Late",""))</f>
        <v/>
      </c>
      <c r="L302" s="29" t="n"/>
    </row>
    <row r="303">
      <c r="A303" s="27" t="n"/>
      <c r="B303" s="28" t="n"/>
      <c r="C303" s="29" t="n"/>
      <c r="D303" s="29" t="n"/>
      <c r="E303" s="30" t="n"/>
      <c r="F303" s="30" t="n"/>
      <c r="G303" s="30" t="n"/>
      <c r="H303" s="29" t="n"/>
      <c r="I303" s="31">
        <f>IF(OR(E303="",F303=""),"",ROUND(MOD(F303-E303,1)*1440,0))</f>
        <v/>
      </c>
      <c r="J303" s="31">
        <f>IF(OR(F303="",G303=""),"",ROUND(MOD(G303-F303,1)*1440,0))</f>
        <v/>
      </c>
      <c r="K303" s="32">
        <f>IF(I303="","",IF(I303&gt;LateMinutes,"Late",""))</f>
        <v/>
      </c>
      <c r="L303" s="29" t="n"/>
    </row>
    <row r="304">
      <c r="A304" s="27" t="n"/>
      <c r="B304" s="28" t="n"/>
      <c r="C304" s="29" t="n"/>
      <c r="D304" s="29" t="n"/>
      <c r="E304" s="30" t="n"/>
      <c r="F304" s="30" t="n"/>
      <c r="G304" s="30" t="n"/>
      <c r="H304" s="29" t="n"/>
      <c r="I304" s="31">
        <f>IF(OR(E304="",F304=""),"",ROUND(MOD(F304-E304,1)*1440,0))</f>
        <v/>
      </c>
      <c r="J304" s="31">
        <f>IF(OR(F304="",G304=""),"",ROUND(MOD(G304-F304,1)*1440,0))</f>
        <v/>
      </c>
      <c r="K304" s="32">
        <f>IF(I304="","",IF(I304&gt;LateMinutes,"Late",""))</f>
        <v/>
      </c>
      <c r="L304" s="29" t="n"/>
    </row>
    <row r="305">
      <c r="A305" s="27" t="n"/>
      <c r="B305" s="28" t="n"/>
      <c r="C305" s="29" t="n"/>
      <c r="D305" s="29" t="n"/>
      <c r="E305" s="30" t="n"/>
      <c r="F305" s="30" t="n"/>
      <c r="G305" s="30" t="n"/>
      <c r="H305" s="29" t="n"/>
      <c r="I305" s="31">
        <f>IF(OR(E305="",F305=""),"",ROUND(MOD(F305-E305,1)*1440,0))</f>
        <v/>
      </c>
      <c r="J305" s="31">
        <f>IF(OR(F305="",G305=""),"",ROUND(MOD(G305-F305,1)*1440,0))</f>
        <v/>
      </c>
      <c r="K305" s="32">
        <f>IF(I305="","",IF(I305&gt;LateMinutes,"Late",""))</f>
        <v/>
      </c>
      <c r="L305" s="29" t="n"/>
    </row>
    <row r="306">
      <c r="A306" s="27" t="n"/>
      <c r="B306" s="28" t="n"/>
      <c r="C306" s="29" t="n"/>
      <c r="D306" s="29" t="n"/>
      <c r="E306" s="30" t="n"/>
      <c r="F306" s="30" t="n"/>
      <c r="G306" s="30" t="n"/>
      <c r="H306" s="29" t="n"/>
      <c r="I306" s="31">
        <f>IF(OR(E306="",F306=""),"",ROUND(MOD(F306-E306,1)*1440,0))</f>
        <v/>
      </c>
      <c r="J306" s="31">
        <f>IF(OR(F306="",G306=""),"",ROUND(MOD(G306-F306,1)*1440,0))</f>
        <v/>
      </c>
      <c r="K306" s="32">
        <f>IF(I306="","",IF(I306&gt;LateMinutes,"Late",""))</f>
        <v/>
      </c>
      <c r="L306" s="29" t="n"/>
    </row>
    <row r="307">
      <c r="A307" s="27" t="n"/>
      <c r="B307" s="28" t="n"/>
      <c r="C307" s="29" t="n"/>
      <c r="D307" s="29" t="n"/>
      <c r="E307" s="30" t="n"/>
      <c r="F307" s="30" t="n"/>
      <c r="G307" s="30" t="n"/>
      <c r="H307" s="29" t="n"/>
      <c r="I307" s="31">
        <f>IF(OR(E307="",F307=""),"",ROUND(MOD(F307-E307,1)*1440,0))</f>
        <v/>
      </c>
      <c r="J307" s="31">
        <f>IF(OR(F307="",G307=""),"",ROUND(MOD(G307-F307,1)*1440,0))</f>
        <v/>
      </c>
      <c r="K307" s="32">
        <f>IF(I307="","",IF(I307&gt;LateMinutes,"Late",""))</f>
        <v/>
      </c>
      <c r="L307" s="29" t="n"/>
    </row>
    <row r="308">
      <c r="A308" s="27" t="n"/>
      <c r="B308" s="28" t="n"/>
      <c r="C308" s="29" t="n"/>
      <c r="D308" s="29" t="n"/>
      <c r="E308" s="30" t="n"/>
      <c r="F308" s="30" t="n"/>
      <c r="G308" s="30" t="n"/>
      <c r="H308" s="29" t="n"/>
      <c r="I308" s="31">
        <f>IF(OR(E308="",F308=""),"",ROUND(MOD(F308-E308,1)*1440,0))</f>
        <v/>
      </c>
      <c r="J308" s="31">
        <f>IF(OR(F308="",G308=""),"",ROUND(MOD(G308-F308,1)*1440,0))</f>
        <v/>
      </c>
      <c r="K308" s="32">
        <f>IF(I308="","",IF(I308&gt;LateMinutes,"Late",""))</f>
        <v/>
      </c>
      <c r="L308" s="29" t="n"/>
    </row>
    <row r="309">
      <c r="A309" s="27" t="n"/>
      <c r="B309" s="28" t="n"/>
      <c r="C309" s="29" t="n"/>
      <c r="D309" s="29" t="n"/>
      <c r="E309" s="30" t="n"/>
      <c r="F309" s="30" t="n"/>
      <c r="G309" s="30" t="n"/>
      <c r="H309" s="29" t="n"/>
      <c r="I309" s="31">
        <f>IF(OR(E309="",F309=""),"",ROUND(MOD(F309-E309,1)*1440,0))</f>
        <v/>
      </c>
      <c r="J309" s="31">
        <f>IF(OR(F309="",G309=""),"",ROUND(MOD(G309-F309,1)*1440,0))</f>
        <v/>
      </c>
      <c r="K309" s="32">
        <f>IF(I309="","",IF(I309&gt;LateMinutes,"Late",""))</f>
        <v/>
      </c>
      <c r="L309" s="29" t="n"/>
    </row>
    <row r="310">
      <c r="A310" s="27" t="n"/>
      <c r="B310" s="28" t="n"/>
      <c r="C310" s="29" t="n"/>
      <c r="D310" s="29" t="n"/>
      <c r="E310" s="30" t="n"/>
      <c r="F310" s="30" t="n"/>
      <c r="G310" s="30" t="n"/>
      <c r="H310" s="29" t="n"/>
      <c r="I310" s="31">
        <f>IF(OR(E310="",F310=""),"",ROUND(MOD(F310-E310,1)*1440,0))</f>
        <v/>
      </c>
      <c r="J310" s="31">
        <f>IF(OR(F310="",G310=""),"",ROUND(MOD(G310-F310,1)*1440,0))</f>
        <v/>
      </c>
      <c r="K310" s="32">
        <f>IF(I310="","",IF(I310&gt;LateMinutes,"Late",""))</f>
        <v/>
      </c>
      <c r="L310" s="29" t="n"/>
    </row>
    <row r="311">
      <c r="A311" s="27" t="n"/>
      <c r="B311" s="28" t="n"/>
      <c r="C311" s="29" t="n"/>
      <c r="D311" s="29" t="n"/>
      <c r="E311" s="30" t="n"/>
      <c r="F311" s="30" t="n"/>
      <c r="G311" s="30" t="n"/>
      <c r="H311" s="29" t="n"/>
      <c r="I311" s="31">
        <f>IF(OR(E311="",F311=""),"",ROUND(MOD(F311-E311,1)*1440,0))</f>
        <v/>
      </c>
      <c r="J311" s="31">
        <f>IF(OR(F311="",G311=""),"",ROUND(MOD(G311-F311,1)*1440,0))</f>
        <v/>
      </c>
      <c r="K311" s="32">
        <f>IF(I311="","",IF(I311&gt;LateMinutes,"Late",""))</f>
        <v/>
      </c>
      <c r="L311" s="29" t="n"/>
    </row>
    <row r="312">
      <c r="A312" s="27" t="n"/>
      <c r="B312" s="28" t="n"/>
      <c r="C312" s="29" t="n"/>
      <c r="D312" s="29" t="n"/>
      <c r="E312" s="30" t="n"/>
      <c r="F312" s="30" t="n"/>
      <c r="G312" s="30" t="n"/>
      <c r="H312" s="29" t="n"/>
      <c r="I312" s="31">
        <f>IF(OR(E312="",F312=""),"",ROUND(MOD(F312-E312,1)*1440,0))</f>
        <v/>
      </c>
      <c r="J312" s="31">
        <f>IF(OR(F312="",G312=""),"",ROUND(MOD(G312-F312,1)*1440,0))</f>
        <v/>
      </c>
      <c r="K312" s="32">
        <f>IF(I312="","",IF(I312&gt;LateMinutes,"Late",""))</f>
        <v/>
      </c>
      <c r="L312" s="29" t="n"/>
    </row>
    <row r="313">
      <c r="A313" s="27" t="n"/>
      <c r="B313" s="28" t="n"/>
      <c r="C313" s="29" t="n"/>
      <c r="D313" s="29" t="n"/>
      <c r="E313" s="30" t="n"/>
      <c r="F313" s="30" t="n"/>
      <c r="G313" s="30" t="n"/>
      <c r="H313" s="29" t="n"/>
      <c r="I313" s="31">
        <f>IF(OR(E313="",F313=""),"",ROUND(MOD(F313-E313,1)*1440,0))</f>
        <v/>
      </c>
      <c r="J313" s="31">
        <f>IF(OR(F313="",G313=""),"",ROUND(MOD(G313-F313,1)*1440,0))</f>
        <v/>
      </c>
      <c r="K313" s="32">
        <f>IF(I313="","",IF(I313&gt;LateMinutes,"Late",""))</f>
        <v/>
      </c>
      <c r="L313" s="29" t="n"/>
    </row>
    <row r="314">
      <c r="A314" s="27" t="n"/>
      <c r="B314" s="28" t="n"/>
      <c r="C314" s="29" t="n"/>
      <c r="D314" s="29" t="n"/>
      <c r="E314" s="30" t="n"/>
      <c r="F314" s="30" t="n"/>
      <c r="G314" s="30" t="n"/>
      <c r="H314" s="29" t="n"/>
      <c r="I314" s="31">
        <f>IF(OR(E314="",F314=""),"",ROUND(MOD(F314-E314,1)*1440,0))</f>
        <v/>
      </c>
      <c r="J314" s="31">
        <f>IF(OR(F314="",G314=""),"",ROUND(MOD(G314-F314,1)*1440,0))</f>
        <v/>
      </c>
      <c r="K314" s="32">
        <f>IF(I314="","",IF(I314&gt;LateMinutes,"Late",""))</f>
        <v/>
      </c>
      <c r="L314" s="29" t="n"/>
    </row>
    <row r="315">
      <c r="A315" s="27" t="n"/>
      <c r="B315" s="28" t="n"/>
      <c r="C315" s="29" t="n"/>
      <c r="D315" s="29" t="n"/>
      <c r="E315" s="30" t="n"/>
      <c r="F315" s="30" t="n"/>
      <c r="G315" s="30" t="n"/>
      <c r="H315" s="29" t="n"/>
      <c r="I315" s="31">
        <f>IF(OR(E315="",F315=""),"",ROUND(MOD(F315-E315,1)*1440,0))</f>
        <v/>
      </c>
      <c r="J315" s="31">
        <f>IF(OR(F315="",G315=""),"",ROUND(MOD(G315-F315,1)*1440,0))</f>
        <v/>
      </c>
      <c r="K315" s="32">
        <f>IF(I315="","",IF(I315&gt;LateMinutes,"Late",""))</f>
        <v/>
      </c>
      <c r="L315" s="29" t="n"/>
    </row>
    <row r="316">
      <c r="A316" s="27" t="n"/>
      <c r="B316" s="28" t="n"/>
      <c r="C316" s="29" t="n"/>
      <c r="D316" s="29" t="n"/>
      <c r="E316" s="30" t="n"/>
      <c r="F316" s="30" t="n"/>
      <c r="G316" s="30" t="n"/>
      <c r="H316" s="29" t="n"/>
      <c r="I316" s="31">
        <f>IF(OR(E316="",F316=""),"",ROUND(MOD(F316-E316,1)*1440,0))</f>
        <v/>
      </c>
      <c r="J316" s="31">
        <f>IF(OR(F316="",G316=""),"",ROUND(MOD(G316-F316,1)*1440,0))</f>
        <v/>
      </c>
      <c r="K316" s="32">
        <f>IF(I316="","",IF(I316&gt;LateMinutes,"Late",""))</f>
        <v/>
      </c>
      <c r="L316" s="29" t="n"/>
    </row>
    <row r="317">
      <c r="A317" s="27" t="n"/>
      <c r="B317" s="28" t="n"/>
      <c r="C317" s="29" t="n"/>
      <c r="D317" s="29" t="n"/>
      <c r="E317" s="30" t="n"/>
      <c r="F317" s="30" t="n"/>
      <c r="G317" s="30" t="n"/>
      <c r="H317" s="29" t="n"/>
      <c r="I317" s="31">
        <f>IF(OR(E317="",F317=""),"",ROUND(MOD(F317-E317,1)*1440,0))</f>
        <v/>
      </c>
      <c r="J317" s="31">
        <f>IF(OR(F317="",G317=""),"",ROUND(MOD(G317-F317,1)*1440,0))</f>
        <v/>
      </c>
      <c r="K317" s="32">
        <f>IF(I317="","",IF(I317&gt;LateMinutes,"Late",""))</f>
        <v/>
      </c>
      <c r="L317" s="29" t="n"/>
    </row>
    <row r="318">
      <c r="A318" s="27" t="n"/>
      <c r="B318" s="28" t="n"/>
      <c r="C318" s="29" t="n"/>
      <c r="D318" s="29" t="n"/>
      <c r="E318" s="30" t="n"/>
      <c r="F318" s="30" t="n"/>
      <c r="G318" s="30" t="n"/>
      <c r="H318" s="29" t="n"/>
      <c r="I318" s="31">
        <f>IF(OR(E318="",F318=""),"",ROUND(MOD(F318-E318,1)*1440,0))</f>
        <v/>
      </c>
      <c r="J318" s="31">
        <f>IF(OR(F318="",G318=""),"",ROUND(MOD(G318-F318,1)*1440,0))</f>
        <v/>
      </c>
      <c r="K318" s="32">
        <f>IF(I318="","",IF(I318&gt;LateMinutes,"Late",""))</f>
        <v/>
      </c>
      <c r="L318" s="29" t="n"/>
    </row>
    <row r="319">
      <c r="A319" s="27" t="n"/>
      <c r="B319" s="28" t="n"/>
      <c r="C319" s="29" t="n"/>
      <c r="D319" s="29" t="n"/>
      <c r="E319" s="30" t="n"/>
      <c r="F319" s="30" t="n"/>
      <c r="G319" s="30" t="n"/>
      <c r="H319" s="29" t="n"/>
      <c r="I319" s="31">
        <f>IF(OR(E319="",F319=""),"",ROUND(MOD(F319-E319,1)*1440,0))</f>
        <v/>
      </c>
      <c r="J319" s="31">
        <f>IF(OR(F319="",G319=""),"",ROUND(MOD(G319-F319,1)*1440,0))</f>
        <v/>
      </c>
      <c r="K319" s="32">
        <f>IF(I319="","",IF(I319&gt;LateMinutes,"Late",""))</f>
        <v/>
      </c>
      <c r="L319" s="29" t="n"/>
    </row>
    <row r="320">
      <c r="A320" s="27" t="n"/>
      <c r="B320" s="28" t="n"/>
      <c r="C320" s="29" t="n"/>
      <c r="D320" s="29" t="n"/>
      <c r="E320" s="30" t="n"/>
      <c r="F320" s="30" t="n"/>
      <c r="G320" s="30" t="n"/>
      <c r="H320" s="29" t="n"/>
      <c r="I320" s="31">
        <f>IF(OR(E320="",F320=""),"",ROUND(MOD(F320-E320,1)*1440,0))</f>
        <v/>
      </c>
      <c r="J320" s="31">
        <f>IF(OR(F320="",G320=""),"",ROUND(MOD(G320-F320,1)*1440,0))</f>
        <v/>
      </c>
      <c r="K320" s="32">
        <f>IF(I320="","",IF(I320&gt;LateMinutes,"Late",""))</f>
        <v/>
      </c>
      <c r="L320" s="29" t="n"/>
    </row>
    <row r="321">
      <c r="A321" s="27" t="n"/>
      <c r="B321" s="28" t="n"/>
      <c r="C321" s="29" t="n"/>
      <c r="D321" s="29" t="n"/>
      <c r="E321" s="30" t="n"/>
      <c r="F321" s="30" t="n"/>
      <c r="G321" s="30" t="n"/>
      <c r="H321" s="29" t="n"/>
      <c r="I321" s="31">
        <f>IF(OR(E321="",F321=""),"",ROUND(MOD(F321-E321,1)*1440,0))</f>
        <v/>
      </c>
      <c r="J321" s="31">
        <f>IF(OR(F321="",G321=""),"",ROUND(MOD(G321-F321,1)*1440,0))</f>
        <v/>
      </c>
      <c r="K321" s="32">
        <f>IF(I321="","",IF(I321&gt;LateMinutes,"Late",""))</f>
        <v/>
      </c>
      <c r="L321" s="29" t="n"/>
    </row>
    <row r="322">
      <c r="A322" s="27" t="n"/>
      <c r="B322" s="28" t="n"/>
      <c r="C322" s="29" t="n"/>
      <c r="D322" s="29" t="n"/>
      <c r="E322" s="30" t="n"/>
      <c r="F322" s="30" t="n"/>
      <c r="G322" s="30" t="n"/>
      <c r="H322" s="29" t="n"/>
      <c r="I322" s="31">
        <f>IF(OR(E322="",F322=""),"",ROUND(MOD(F322-E322,1)*1440,0))</f>
        <v/>
      </c>
      <c r="J322" s="31">
        <f>IF(OR(F322="",G322=""),"",ROUND(MOD(G322-F322,1)*1440,0))</f>
        <v/>
      </c>
      <c r="K322" s="32">
        <f>IF(I322="","",IF(I322&gt;LateMinutes,"Late",""))</f>
        <v/>
      </c>
      <c r="L322" s="29" t="n"/>
    </row>
    <row r="323">
      <c r="A323" s="27" t="n"/>
      <c r="B323" s="28" t="n"/>
      <c r="C323" s="29" t="n"/>
      <c r="D323" s="29" t="n"/>
      <c r="E323" s="30" t="n"/>
      <c r="F323" s="30" t="n"/>
      <c r="G323" s="30" t="n"/>
      <c r="H323" s="29" t="n"/>
      <c r="I323" s="31">
        <f>IF(OR(E323="",F323=""),"",ROUND(MOD(F323-E323,1)*1440,0))</f>
        <v/>
      </c>
      <c r="J323" s="31">
        <f>IF(OR(F323="",G323=""),"",ROUND(MOD(G323-F323,1)*1440,0))</f>
        <v/>
      </c>
      <c r="K323" s="32">
        <f>IF(I323="","",IF(I323&gt;LateMinutes,"Late",""))</f>
        <v/>
      </c>
      <c r="L323" s="29" t="n"/>
    </row>
    <row r="324">
      <c r="A324" s="27" t="n"/>
      <c r="B324" s="28" t="n"/>
      <c r="C324" s="29" t="n"/>
      <c r="D324" s="29" t="n"/>
      <c r="E324" s="30" t="n"/>
      <c r="F324" s="30" t="n"/>
      <c r="G324" s="30" t="n"/>
      <c r="H324" s="29" t="n"/>
      <c r="I324" s="31">
        <f>IF(OR(E324="",F324=""),"",ROUND(MOD(F324-E324,1)*1440,0))</f>
        <v/>
      </c>
      <c r="J324" s="31">
        <f>IF(OR(F324="",G324=""),"",ROUND(MOD(G324-F324,1)*1440,0))</f>
        <v/>
      </c>
      <c r="K324" s="32">
        <f>IF(I324="","",IF(I324&gt;LateMinutes,"Late",""))</f>
        <v/>
      </c>
      <c r="L324" s="29" t="n"/>
    </row>
    <row r="325">
      <c r="A325" s="27" t="n"/>
      <c r="B325" s="28" t="n"/>
      <c r="C325" s="29" t="n"/>
      <c r="D325" s="29" t="n"/>
      <c r="E325" s="30" t="n"/>
      <c r="F325" s="30" t="n"/>
      <c r="G325" s="30" t="n"/>
      <c r="H325" s="29" t="n"/>
      <c r="I325" s="31">
        <f>IF(OR(E325="",F325=""),"",ROUND(MOD(F325-E325,1)*1440,0))</f>
        <v/>
      </c>
      <c r="J325" s="31">
        <f>IF(OR(F325="",G325=""),"",ROUND(MOD(G325-F325,1)*1440,0))</f>
        <v/>
      </c>
      <c r="K325" s="32">
        <f>IF(I325="","",IF(I325&gt;LateMinutes,"Late",""))</f>
        <v/>
      </c>
      <c r="L325" s="29" t="n"/>
    </row>
    <row r="326">
      <c r="A326" s="27" t="n"/>
      <c r="B326" s="28" t="n"/>
      <c r="C326" s="29" t="n"/>
      <c r="D326" s="29" t="n"/>
      <c r="E326" s="30" t="n"/>
      <c r="F326" s="30" t="n"/>
      <c r="G326" s="30" t="n"/>
      <c r="H326" s="29" t="n"/>
      <c r="I326" s="31">
        <f>IF(OR(E326="",F326=""),"",ROUND(MOD(F326-E326,1)*1440,0))</f>
        <v/>
      </c>
      <c r="J326" s="31">
        <f>IF(OR(F326="",G326=""),"",ROUND(MOD(G326-F326,1)*1440,0))</f>
        <v/>
      </c>
      <c r="K326" s="32">
        <f>IF(I326="","",IF(I326&gt;LateMinutes,"Late",""))</f>
        <v/>
      </c>
      <c r="L326" s="29" t="n"/>
    </row>
    <row r="327">
      <c r="A327" s="27" t="n"/>
      <c r="B327" s="28" t="n"/>
      <c r="C327" s="29" t="n"/>
      <c r="D327" s="29" t="n"/>
      <c r="E327" s="30" t="n"/>
      <c r="F327" s="30" t="n"/>
      <c r="G327" s="30" t="n"/>
      <c r="H327" s="29" t="n"/>
      <c r="I327" s="31">
        <f>IF(OR(E327="",F327=""),"",ROUND(MOD(F327-E327,1)*1440,0))</f>
        <v/>
      </c>
      <c r="J327" s="31">
        <f>IF(OR(F327="",G327=""),"",ROUND(MOD(G327-F327,1)*1440,0))</f>
        <v/>
      </c>
      <c r="K327" s="32">
        <f>IF(I327="","",IF(I327&gt;LateMinutes,"Late",""))</f>
        <v/>
      </c>
      <c r="L327" s="29" t="n"/>
    </row>
    <row r="328">
      <c r="A328" s="27" t="n"/>
      <c r="B328" s="28" t="n"/>
      <c r="C328" s="29" t="n"/>
      <c r="D328" s="29" t="n"/>
      <c r="E328" s="30" t="n"/>
      <c r="F328" s="30" t="n"/>
      <c r="G328" s="30" t="n"/>
      <c r="H328" s="29" t="n"/>
      <c r="I328" s="31">
        <f>IF(OR(E328="",F328=""),"",ROUND(MOD(F328-E328,1)*1440,0))</f>
        <v/>
      </c>
      <c r="J328" s="31">
        <f>IF(OR(F328="",G328=""),"",ROUND(MOD(G328-F328,1)*1440,0))</f>
        <v/>
      </c>
      <c r="K328" s="32">
        <f>IF(I328="","",IF(I328&gt;LateMinutes,"Late",""))</f>
        <v/>
      </c>
      <c r="L328" s="29" t="n"/>
    </row>
    <row r="329">
      <c r="A329" s="27" t="n"/>
      <c r="B329" s="28" t="n"/>
      <c r="C329" s="29" t="n"/>
      <c r="D329" s="29" t="n"/>
      <c r="E329" s="30" t="n"/>
      <c r="F329" s="30" t="n"/>
      <c r="G329" s="30" t="n"/>
      <c r="H329" s="29" t="n"/>
      <c r="I329" s="31">
        <f>IF(OR(E329="",F329=""),"",ROUND(MOD(F329-E329,1)*1440,0))</f>
        <v/>
      </c>
      <c r="J329" s="31">
        <f>IF(OR(F329="",G329=""),"",ROUND(MOD(G329-F329,1)*1440,0))</f>
        <v/>
      </c>
      <c r="K329" s="32">
        <f>IF(I329="","",IF(I329&gt;LateMinutes,"Late",""))</f>
        <v/>
      </c>
      <c r="L329" s="29" t="n"/>
    </row>
    <row r="330">
      <c r="A330" s="27" t="n"/>
      <c r="B330" s="28" t="n"/>
      <c r="C330" s="29" t="n"/>
      <c r="D330" s="29" t="n"/>
      <c r="E330" s="30" t="n"/>
      <c r="F330" s="30" t="n"/>
      <c r="G330" s="30" t="n"/>
      <c r="H330" s="29" t="n"/>
      <c r="I330" s="31">
        <f>IF(OR(E330="",F330=""),"",ROUND(MOD(F330-E330,1)*1440,0))</f>
        <v/>
      </c>
      <c r="J330" s="31">
        <f>IF(OR(F330="",G330=""),"",ROUND(MOD(G330-F330,1)*1440,0))</f>
        <v/>
      </c>
      <c r="K330" s="32">
        <f>IF(I330="","",IF(I330&gt;LateMinutes,"Late",""))</f>
        <v/>
      </c>
      <c r="L330" s="29" t="n"/>
    </row>
    <row r="331">
      <c r="A331" s="27" t="n"/>
      <c r="B331" s="28" t="n"/>
      <c r="C331" s="29" t="n"/>
      <c r="D331" s="29" t="n"/>
      <c r="E331" s="30" t="n"/>
      <c r="F331" s="30" t="n"/>
      <c r="G331" s="30" t="n"/>
      <c r="H331" s="29" t="n"/>
      <c r="I331" s="31">
        <f>IF(OR(E331="",F331=""),"",ROUND(MOD(F331-E331,1)*1440,0))</f>
        <v/>
      </c>
      <c r="J331" s="31">
        <f>IF(OR(F331="",G331=""),"",ROUND(MOD(G331-F331,1)*1440,0))</f>
        <v/>
      </c>
      <c r="K331" s="32">
        <f>IF(I331="","",IF(I331&gt;LateMinutes,"Late",""))</f>
        <v/>
      </c>
      <c r="L331" s="29" t="n"/>
    </row>
    <row r="332">
      <c r="A332" s="27" t="n"/>
      <c r="B332" s="28" t="n"/>
      <c r="C332" s="29" t="n"/>
      <c r="D332" s="29" t="n"/>
      <c r="E332" s="30" t="n"/>
      <c r="F332" s="30" t="n"/>
      <c r="G332" s="30" t="n"/>
      <c r="H332" s="29" t="n"/>
      <c r="I332" s="31">
        <f>IF(OR(E332="",F332=""),"",ROUND(MOD(F332-E332,1)*1440,0))</f>
        <v/>
      </c>
      <c r="J332" s="31">
        <f>IF(OR(F332="",G332=""),"",ROUND(MOD(G332-F332,1)*1440,0))</f>
        <v/>
      </c>
      <c r="K332" s="32">
        <f>IF(I332="","",IF(I332&gt;LateMinutes,"Late",""))</f>
        <v/>
      </c>
      <c r="L332" s="29" t="n"/>
    </row>
    <row r="333">
      <c r="A333" s="27" t="n"/>
      <c r="B333" s="28" t="n"/>
      <c r="C333" s="29" t="n"/>
      <c r="D333" s="29" t="n"/>
      <c r="E333" s="30" t="n"/>
      <c r="F333" s="30" t="n"/>
      <c r="G333" s="30" t="n"/>
      <c r="H333" s="29" t="n"/>
      <c r="I333" s="31">
        <f>IF(OR(E333="",F333=""),"",ROUND(MOD(F333-E333,1)*1440,0))</f>
        <v/>
      </c>
      <c r="J333" s="31">
        <f>IF(OR(F333="",G333=""),"",ROUND(MOD(G333-F333,1)*1440,0))</f>
        <v/>
      </c>
      <c r="K333" s="32">
        <f>IF(I333="","",IF(I333&gt;LateMinutes,"Late",""))</f>
        <v/>
      </c>
      <c r="L333" s="29" t="n"/>
    </row>
    <row r="334">
      <c r="A334" s="27" t="n"/>
      <c r="B334" s="28" t="n"/>
      <c r="C334" s="29" t="n"/>
      <c r="D334" s="29" t="n"/>
      <c r="E334" s="30" t="n"/>
      <c r="F334" s="30" t="n"/>
      <c r="G334" s="30" t="n"/>
      <c r="H334" s="29" t="n"/>
      <c r="I334" s="31">
        <f>IF(OR(E334="",F334=""),"",ROUND(MOD(F334-E334,1)*1440,0))</f>
        <v/>
      </c>
      <c r="J334" s="31">
        <f>IF(OR(F334="",G334=""),"",ROUND(MOD(G334-F334,1)*1440,0))</f>
        <v/>
      </c>
      <c r="K334" s="32">
        <f>IF(I334="","",IF(I334&gt;LateMinutes,"Late",""))</f>
        <v/>
      </c>
      <c r="L334" s="29" t="n"/>
    </row>
    <row r="335">
      <c r="A335" s="27" t="n"/>
      <c r="B335" s="28" t="n"/>
      <c r="C335" s="29" t="n"/>
      <c r="D335" s="29" t="n"/>
      <c r="E335" s="30" t="n"/>
      <c r="F335" s="30" t="n"/>
      <c r="G335" s="30" t="n"/>
      <c r="H335" s="29" t="n"/>
      <c r="I335" s="31">
        <f>IF(OR(E335="",F335=""),"",ROUND(MOD(F335-E335,1)*1440,0))</f>
        <v/>
      </c>
      <c r="J335" s="31">
        <f>IF(OR(F335="",G335=""),"",ROUND(MOD(G335-F335,1)*1440,0))</f>
        <v/>
      </c>
      <c r="K335" s="32">
        <f>IF(I335="","",IF(I335&gt;LateMinutes,"Late",""))</f>
        <v/>
      </c>
      <c r="L335" s="29" t="n"/>
    </row>
    <row r="336">
      <c r="A336" s="27" t="n"/>
      <c r="B336" s="28" t="n"/>
      <c r="C336" s="29" t="n"/>
      <c r="D336" s="29" t="n"/>
      <c r="E336" s="30" t="n"/>
      <c r="F336" s="30" t="n"/>
      <c r="G336" s="30" t="n"/>
      <c r="H336" s="29" t="n"/>
      <c r="I336" s="31">
        <f>IF(OR(E336="",F336=""),"",ROUND(MOD(F336-E336,1)*1440,0))</f>
        <v/>
      </c>
      <c r="J336" s="31">
        <f>IF(OR(F336="",G336=""),"",ROUND(MOD(G336-F336,1)*1440,0))</f>
        <v/>
      </c>
      <c r="K336" s="32">
        <f>IF(I336="","",IF(I336&gt;LateMinutes,"Late",""))</f>
        <v/>
      </c>
      <c r="L336" s="29" t="n"/>
    </row>
    <row r="337">
      <c r="A337" s="27" t="n"/>
      <c r="B337" s="28" t="n"/>
      <c r="C337" s="29" t="n"/>
      <c r="D337" s="29" t="n"/>
      <c r="E337" s="30" t="n"/>
      <c r="F337" s="30" t="n"/>
      <c r="G337" s="30" t="n"/>
      <c r="H337" s="29" t="n"/>
      <c r="I337" s="31">
        <f>IF(OR(E337="",F337=""),"",ROUND(MOD(F337-E337,1)*1440,0))</f>
        <v/>
      </c>
      <c r="J337" s="31">
        <f>IF(OR(F337="",G337=""),"",ROUND(MOD(G337-F337,1)*1440,0))</f>
        <v/>
      </c>
      <c r="K337" s="32">
        <f>IF(I337="","",IF(I337&gt;LateMinutes,"Late",""))</f>
        <v/>
      </c>
      <c r="L337" s="29" t="n"/>
    </row>
    <row r="338">
      <c r="A338" s="27" t="n"/>
      <c r="B338" s="28" t="n"/>
      <c r="C338" s="29" t="n"/>
      <c r="D338" s="29" t="n"/>
      <c r="E338" s="30" t="n"/>
      <c r="F338" s="30" t="n"/>
      <c r="G338" s="30" t="n"/>
      <c r="H338" s="29" t="n"/>
      <c r="I338" s="31">
        <f>IF(OR(E338="",F338=""),"",ROUND(MOD(F338-E338,1)*1440,0))</f>
        <v/>
      </c>
      <c r="J338" s="31">
        <f>IF(OR(F338="",G338=""),"",ROUND(MOD(G338-F338,1)*1440,0))</f>
        <v/>
      </c>
      <c r="K338" s="32">
        <f>IF(I338="","",IF(I338&gt;LateMinutes,"Late",""))</f>
        <v/>
      </c>
      <c r="L338" s="29" t="n"/>
    </row>
    <row r="339">
      <c r="A339" s="27" t="n"/>
      <c r="B339" s="28" t="n"/>
      <c r="C339" s="29" t="n"/>
      <c r="D339" s="29" t="n"/>
      <c r="E339" s="30" t="n"/>
      <c r="F339" s="30" t="n"/>
      <c r="G339" s="30" t="n"/>
      <c r="H339" s="29" t="n"/>
      <c r="I339" s="31">
        <f>IF(OR(E339="",F339=""),"",ROUND(MOD(F339-E339,1)*1440,0))</f>
        <v/>
      </c>
      <c r="J339" s="31">
        <f>IF(OR(F339="",G339=""),"",ROUND(MOD(G339-F339,1)*1440,0))</f>
        <v/>
      </c>
      <c r="K339" s="32">
        <f>IF(I339="","",IF(I339&gt;LateMinutes,"Late",""))</f>
        <v/>
      </c>
      <c r="L339" s="29" t="n"/>
    </row>
    <row r="340">
      <c r="A340" s="27" t="n"/>
      <c r="B340" s="28" t="n"/>
      <c r="C340" s="29" t="n"/>
      <c r="D340" s="29" t="n"/>
      <c r="E340" s="30" t="n"/>
      <c r="F340" s="30" t="n"/>
      <c r="G340" s="30" t="n"/>
      <c r="H340" s="29" t="n"/>
      <c r="I340" s="31">
        <f>IF(OR(E340="",F340=""),"",ROUND(MOD(F340-E340,1)*1440,0))</f>
        <v/>
      </c>
      <c r="J340" s="31">
        <f>IF(OR(F340="",G340=""),"",ROUND(MOD(G340-F340,1)*1440,0))</f>
        <v/>
      </c>
      <c r="K340" s="32">
        <f>IF(I340="","",IF(I340&gt;LateMinutes,"Late",""))</f>
        <v/>
      </c>
      <c r="L340" s="29" t="n"/>
    </row>
    <row r="341">
      <c r="A341" s="27" t="n"/>
      <c r="B341" s="28" t="n"/>
      <c r="C341" s="29" t="n"/>
      <c r="D341" s="29" t="n"/>
      <c r="E341" s="30" t="n"/>
      <c r="F341" s="30" t="n"/>
      <c r="G341" s="30" t="n"/>
      <c r="H341" s="29" t="n"/>
      <c r="I341" s="31">
        <f>IF(OR(E341="",F341=""),"",ROUND(MOD(F341-E341,1)*1440,0))</f>
        <v/>
      </c>
      <c r="J341" s="31">
        <f>IF(OR(F341="",G341=""),"",ROUND(MOD(G341-F341,1)*1440,0))</f>
        <v/>
      </c>
      <c r="K341" s="32">
        <f>IF(I341="","",IF(I341&gt;LateMinutes,"Late",""))</f>
        <v/>
      </c>
      <c r="L341" s="29" t="n"/>
    </row>
    <row r="342">
      <c r="A342" s="27" t="n"/>
      <c r="B342" s="28" t="n"/>
      <c r="C342" s="29" t="n"/>
      <c r="D342" s="29" t="n"/>
      <c r="E342" s="30" t="n"/>
      <c r="F342" s="30" t="n"/>
      <c r="G342" s="30" t="n"/>
      <c r="H342" s="29" t="n"/>
      <c r="I342" s="31">
        <f>IF(OR(E342="",F342=""),"",ROUND(MOD(F342-E342,1)*1440,0))</f>
        <v/>
      </c>
      <c r="J342" s="31">
        <f>IF(OR(F342="",G342=""),"",ROUND(MOD(G342-F342,1)*1440,0))</f>
        <v/>
      </c>
      <c r="K342" s="32">
        <f>IF(I342="","",IF(I342&gt;LateMinutes,"Late",""))</f>
        <v/>
      </c>
      <c r="L342" s="29" t="n"/>
    </row>
    <row r="343">
      <c r="A343" s="27" t="n"/>
      <c r="B343" s="28" t="n"/>
      <c r="C343" s="29" t="n"/>
      <c r="D343" s="29" t="n"/>
      <c r="E343" s="30" t="n"/>
      <c r="F343" s="30" t="n"/>
      <c r="G343" s="30" t="n"/>
      <c r="H343" s="29" t="n"/>
      <c r="I343" s="31">
        <f>IF(OR(E343="",F343=""),"",ROUND(MOD(F343-E343,1)*1440,0))</f>
        <v/>
      </c>
      <c r="J343" s="31">
        <f>IF(OR(F343="",G343=""),"",ROUND(MOD(G343-F343,1)*1440,0))</f>
        <v/>
      </c>
      <c r="K343" s="32">
        <f>IF(I343="","",IF(I343&gt;LateMinutes,"Late",""))</f>
        <v/>
      </c>
      <c r="L343" s="29" t="n"/>
    </row>
    <row r="344">
      <c r="A344" s="27" t="n"/>
      <c r="B344" s="28" t="n"/>
      <c r="C344" s="29" t="n"/>
      <c r="D344" s="29" t="n"/>
      <c r="E344" s="30" t="n"/>
      <c r="F344" s="30" t="n"/>
      <c r="G344" s="30" t="n"/>
      <c r="H344" s="29" t="n"/>
      <c r="I344" s="31">
        <f>IF(OR(E344="",F344=""),"",ROUND(MOD(F344-E344,1)*1440,0))</f>
        <v/>
      </c>
      <c r="J344" s="31">
        <f>IF(OR(F344="",G344=""),"",ROUND(MOD(G344-F344,1)*1440,0))</f>
        <v/>
      </c>
      <c r="K344" s="32">
        <f>IF(I344="","",IF(I344&gt;LateMinutes,"Late",""))</f>
        <v/>
      </c>
      <c r="L344" s="29" t="n"/>
    </row>
    <row r="345">
      <c r="A345" s="27" t="n"/>
      <c r="B345" s="28" t="n"/>
      <c r="C345" s="29" t="n"/>
      <c r="D345" s="29" t="n"/>
      <c r="E345" s="30" t="n"/>
      <c r="F345" s="30" t="n"/>
      <c r="G345" s="30" t="n"/>
      <c r="H345" s="29" t="n"/>
      <c r="I345" s="31">
        <f>IF(OR(E345="",F345=""),"",ROUND(MOD(F345-E345,1)*1440,0))</f>
        <v/>
      </c>
      <c r="J345" s="31">
        <f>IF(OR(F345="",G345=""),"",ROUND(MOD(G345-F345,1)*1440,0))</f>
        <v/>
      </c>
      <c r="K345" s="32">
        <f>IF(I345="","",IF(I345&gt;LateMinutes,"Late",""))</f>
        <v/>
      </c>
      <c r="L345" s="29" t="n"/>
    </row>
    <row r="346">
      <c r="A346" s="27" t="n"/>
      <c r="B346" s="28" t="n"/>
      <c r="C346" s="29" t="n"/>
      <c r="D346" s="29" t="n"/>
      <c r="E346" s="30" t="n"/>
      <c r="F346" s="30" t="n"/>
      <c r="G346" s="30" t="n"/>
      <c r="H346" s="29" t="n"/>
      <c r="I346" s="31">
        <f>IF(OR(E346="",F346=""),"",ROUND(MOD(F346-E346,1)*1440,0))</f>
        <v/>
      </c>
      <c r="J346" s="31">
        <f>IF(OR(F346="",G346=""),"",ROUND(MOD(G346-F346,1)*1440,0))</f>
        <v/>
      </c>
      <c r="K346" s="32">
        <f>IF(I346="","",IF(I346&gt;LateMinutes,"Late",""))</f>
        <v/>
      </c>
      <c r="L346" s="29" t="n"/>
    </row>
    <row r="347">
      <c r="A347" s="27" t="n"/>
      <c r="B347" s="28" t="n"/>
      <c r="C347" s="29" t="n"/>
      <c r="D347" s="29" t="n"/>
      <c r="E347" s="30" t="n"/>
      <c r="F347" s="30" t="n"/>
      <c r="G347" s="30" t="n"/>
      <c r="H347" s="29" t="n"/>
      <c r="I347" s="31">
        <f>IF(OR(E347="",F347=""),"",ROUND(MOD(F347-E347,1)*1440,0))</f>
        <v/>
      </c>
      <c r="J347" s="31">
        <f>IF(OR(F347="",G347=""),"",ROUND(MOD(G347-F347,1)*1440,0))</f>
        <v/>
      </c>
      <c r="K347" s="32">
        <f>IF(I347="","",IF(I347&gt;LateMinutes,"Late",""))</f>
        <v/>
      </c>
      <c r="L347" s="29" t="n"/>
    </row>
    <row r="348">
      <c r="A348" s="27" t="n"/>
      <c r="B348" s="28" t="n"/>
      <c r="C348" s="29" t="n"/>
      <c r="D348" s="29" t="n"/>
      <c r="E348" s="30" t="n"/>
      <c r="F348" s="30" t="n"/>
      <c r="G348" s="30" t="n"/>
      <c r="H348" s="29" t="n"/>
      <c r="I348" s="31">
        <f>IF(OR(E348="",F348=""),"",ROUND(MOD(F348-E348,1)*1440,0))</f>
        <v/>
      </c>
      <c r="J348" s="31">
        <f>IF(OR(F348="",G348=""),"",ROUND(MOD(G348-F348,1)*1440,0))</f>
        <v/>
      </c>
      <c r="K348" s="32">
        <f>IF(I348="","",IF(I348&gt;LateMinutes,"Late",""))</f>
        <v/>
      </c>
      <c r="L348" s="29" t="n"/>
    </row>
    <row r="349">
      <c r="A349" s="27" t="n"/>
      <c r="B349" s="28" t="n"/>
      <c r="C349" s="29" t="n"/>
      <c r="D349" s="29" t="n"/>
      <c r="E349" s="30" t="n"/>
      <c r="F349" s="30" t="n"/>
      <c r="G349" s="30" t="n"/>
      <c r="H349" s="29" t="n"/>
      <c r="I349" s="31">
        <f>IF(OR(E349="",F349=""),"",ROUND(MOD(F349-E349,1)*1440,0))</f>
        <v/>
      </c>
      <c r="J349" s="31">
        <f>IF(OR(F349="",G349=""),"",ROUND(MOD(G349-F349,1)*1440,0))</f>
        <v/>
      </c>
      <c r="K349" s="32">
        <f>IF(I349="","",IF(I349&gt;LateMinutes,"Late",""))</f>
        <v/>
      </c>
      <c r="L349" s="29" t="n"/>
    </row>
    <row r="350">
      <c r="A350" s="27" t="n"/>
      <c r="B350" s="28" t="n"/>
      <c r="C350" s="29" t="n"/>
      <c r="D350" s="29" t="n"/>
      <c r="E350" s="30" t="n"/>
      <c r="F350" s="30" t="n"/>
      <c r="G350" s="30" t="n"/>
      <c r="H350" s="29" t="n"/>
      <c r="I350" s="31">
        <f>IF(OR(E350="",F350=""),"",ROUND(MOD(F350-E350,1)*1440,0))</f>
        <v/>
      </c>
      <c r="J350" s="31">
        <f>IF(OR(F350="",G350=""),"",ROUND(MOD(G350-F350,1)*1440,0))</f>
        <v/>
      </c>
      <c r="K350" s="32">
        <f>IF(I350="","",IF(I350&gt;LateMinutes,"Late",""))</f>
        <v/>
      </c>
      <c r="L350" s="29" t="n"/>
    </row>
    <row r="351">
      <c r="A351" s="27" t="n"/>
      <c r="B351" s="28" t="n"/>
      <c r="C351" s="29" t="n"/>
      <c r="D351" s="29" t="n"/>
      <c r="E351" s="30" t="n"/>
      <c r="F351" s="30" t="n"/>
      <c r="G351" s="30" t="n"/>
      <c r="H351" s="29" t="n"/>
      <c r="I351" s="31">
        <f>IF(OR(E351="",F351=""),"",ROUND(MOD(F351-E351,1)*1440,0))</f>
        <v/>
      </c>
      <c r="J351" s="31">
        <f>IF(OR(F351="",G351=""),"",ROUND(MOD(G351-F351,1)*1440,0))</f>
        <v/>
      </c>
      <c r="K351" s="32">
        <f>IF(I351="","",IF(I351&gt;LateMinutes,"Late",""))</f>
        <v/>
      </c>
      <c r="L351" s="29" t="n"/>
    </row>
    <row r="352">
      <c r="A352" s="27" t="n"/>
      <c r="B352" s="28" t="n"/>
      <c r="C352" s="29" t="n"/>
      <c r="D352" s="29" t="n"/>
      <c r="E352" s="30" t="n"/>
      <c r="F352" s="30" t="n"/>
      <c r="G352" s="30" t="n"/>
      <c r="H352" s="29" t="n"/>
      <c r="I352" s="31">
        <f>IF(OR(E352="",F352=""),"",ROUND(MOD(F352-E352,1)*1440,0))</f>
        <v/>
      </c>
      <c r="J352" s="31">
        <f>IF(OR(F352="",G352=""),"",ROUND(MOD(G352-F352,1)*1440,0))</f>
        <v/>
      </c>
      <c r="K352" s="32">
        <f>IF(I352="","",IF(I352&gt;LateMinutes,"Late",""))</f>
        <v/>
      </c>
      <c r="L352" s="29" t="n"/>
    </row>
    <row r="353">
      <c r="A353" s="27" t="n"/>
      <c r="B353" s="28" t="n"/>
      <c r="C353" s="29" t="n"/>
      <c r="D353" s="29" t="n"/>
      <c r="E353" s="30" t="n"/>
      <c r="F353" s="30" t="n"/>
      <c r="G353" s="30" t="n"/>
      <c r="H353" s="29" t="n"/>
      <c r="I353" s="31">
        <f>IF(OR(E353="",F353=""),"",ROUND(MOD(F353-E353,1)*1440,0))</f>
        <v/>
      </c>
      <c r="J353" s="31">
        <f>IF(OR(F353="",G353=""),"",ROUND(MOD(G353-F353,1)*1440,0))</f>
        <v/>
      </c>
      <c r="K353" s="32">
        <f>IF(I353="","",IF(I353&gt;LateMinutes,"Late",""))</f>
        <v/>
      </c>
      <c r="L353" s="29" t="n"/>
    </row>
    <row r="354">
      <c r="A354" s="27" t="n"/>
      <c r="B354" s="28" t="n"/>
      <c r="C354" s="29" t="n"/>
      <c r="D354" s="29" t="n"/>
      <c r="E354" s="30" t="n"/>
      <c r="F354" s="30" t="n"/>
      <c r="G354" s="30" t="n"/>
      <c r="H354" s="29" t="n"/>
      <c r="I354" s="31">
        <f>IF(OR(E354="",F354=""),"",ROUND(MOD(F354-E354,1)*1440,0))</f>
        <v/>
      </c>
      <c r="J354" s="31">
        <f>IF(OR(F354="",G354=""),"",ROUND(MOD(G354-F354,1)*1440,0))</f>
        <v/>
      </c>
      <c r="K354" s="32">
        <f>IF(I354="","",IF(I354&gt;LateMinutes,"Late",""))</f>
        <v/>
      </c>
      <c r="L354" s="29" t="n"/>
    </row>
    <row r="355">
      <c r="A355" s="27" t="n"/>
      <c r="B355" s="28" t="n"/>
      <c r="C355" s="29" t="n"/>
      <c r="D355" s="29" t="n"/>
      <c r="E355" s="30" t="n"/>
      <c r="F355" s="30" t="n"/>
      <c r="G355" s="30" t="n"/>
      <c r="H355" s="29" t="n"/>
      <c r="I355" s="31">
        <f>IF(OR(E355="",F355=""),"",ROUND(MOD(F355-E355,1)*1440,0))</f>
        <v/>
      </c>
      <c r="J355" s="31">
        <f>IF(OR(F355="",G355=""),"",ROUND(MOD(G355-F355,1)*1440,0))</f>
        <v/>
      </c>
      <c r="K355" s="32">
        <f>IF(I355="","",IF(I355&gt;LateMinutes,"Late",""))</f>
        <v/>
      </c>
      <c r="L355" s="29" t="n"/>
    </row>
    <row r="356">
      <c r="A356" s="27" t="n"/>
      <c r="B356" s="28" t="n"/>
      <c r="C356" s="29" t="n"/>
      <c r="D356" s="29" t="n"/>
      <c r="E356" s="30" t="n"/>
      <c r="F356" s="30" t="n"/>
      <c r="G356" s="30" t="n"/>
      <c r="H356" s="29" t="n"/>
      <c r="I356" s="31">
        <f>IF(OR(E356="",F356=""),"",ROUND(MOD(F356-E356,1)*1440,0))</f>
        <v/>
      </c>
      <c r="J356" s="31">
        <f>IF(OR(F356="",G356=""),"",ROUND(MOD(G356-F356,1)*1440,0))</f>
        <v/>
      </c>
      <c r="K356" s="32">
        <f>IF(I356="","",IF(I356&gt;LateMinutes,"Late",""))</f>
        <v/>
      </c>
      <c r="L356" s="29" t="n"/>
    </row>
    <row r="357">
      <c r="A357" s="27" t="n"/>
      <c r="B357" s="28" t="n"/>
      <c r="C357" s="29" t="n"/>
      <c r="D357" s="29" t="n"/>
      <c r="E357" s="30" t="n"/>
      <c r="F357" s="30" t="n"/>
      <c r="G357" s="30" t="n"/>
      <c r="H357" s="29" t="n"/>
      <c r="I357" s="31">
        <f>IF(OR(E357="",F357=""),"",ROUND(MOD(F357-E357,1)*1440,0))</f>
        <v/>
      </c>
      <c r="J357" s="31">
        <f>IF(OR(F357="",G357=""),"",ROUND(MOD(G357-F357,1)*1440,0))</f>
        <v/>
      </c>
      <c r="K357" s="32">
        <f>IF(I357="","",IF(I357&gt;LateMinutes,"Late",""))</f>
        <v/>
      </c>
      <c r="L357" s="29" t="n"/>
    </row>
    <row r="358">
      <c r="A358" s="27" t="n"/>
      <c r="B358" s="28" t="n"/>
      <c r="C358" s="29" t="n"/>
      <c r="D358" s="29" t="n"/>
      <c r="E358" s="30" t="n"/>
      <c r="F358" s="30" t="n"/>
      <c r="G358" s="30" t="n"/>
      <c r="H358" s="29" t="n"/>
      <c r="I358" s="31">
        <f>IF(OR(E358="",F358=""),"",ROUND(MOD(F358-E358,1)*1440,0))</f>
        <v/>
      </c>
      <c r="J358" s="31">
        <f>IF(OR(F358="",G358=""),"",ROUND(MOD(G358-F358,1)*1440,0))</f>
        <v/>
      </c>
      <c r="K358" s="32">
        <f>IF(I358="","",IF(I358&gt;LateMinutes,"Late",""))</f>
        <v/>
      </c>
      <c r="L358" s="29" t="n"/>
    </row>
    <row r="359">
      <c r="A359" s="27" t="n"/>
      <c r="B359" s="28" t="n"/>
      <c r="C359" s="29" t="n"/>
      <c r="D359" s="29" t="n"/>
      <c r="E359" s="30" t="n"/>
      <c r="F359" s="30" t="n"/>
      <c r="G359" s="30" t="n"/>
      <c r="H359" s="29" t="n"/>
      <c r="I359" s="31">
        <f>IF(OR(E359="",F359=""),"",ROUND(MOD(F359-E359,1)*1440,0))</f>
        <v/>
      </c>
      <c r="J359" s="31">
        <f>IF(OR(F359="",G359=""),"",ROUND(MOD(G359-F359,1)*1440,0))</f>
        <v/>
      </c>
      <c r="K359" s="32">
        <f>IF(I359="","",IF(I359&gt;LateMinutes,"Late",""))</f>
        <v/>
      </c>
      <c r="L359" s="29" t="n"/>
    </row>
    <row r="360">
      <c r="A360" s="27" t="n"/>
      <c r="B360" s="28" t="n"/>
      <c r="C360" s="29" t="n"/>
      <c r="D360" s="29" t="n"/>
      <c r="E360" s="30" t="n"/>
      <c r="F360" s="30" t="n"/>
      <c r="G360" s="30" t="n"/>
      <c r="H360" s="29" t="n"/>
      <c r="I360" s="31">
        <f>IF(OR(E360="",F360=""),"",ROUND(MOD(F360-E360,1)*1440,0))</f>
        <v/>
      </c>
      <c r="J360" s="31">
        <f>IF(OR(F360="",G360=""),"",ROUND(MOD(G360-F360,1)*1440,0))</f>
        <v/>
      </c>
      <c r="K360" s="32">
        <f>IF(I360="","",IF(I360&gt;LateMinutes,"Late",""))</f>
        <v/>
      </c>
      <c r="L360" s="29" t="n"/>
    </row>
    <row r="361">
      <c r="A361" s="27" t="n"/>
      <c r="B361" s="28" t="n"/>
      <c r="C361" s="29" t="n"/>
      <c r="D361" s="29" t="n"/>
      <c r="E361" s="30" t="n"/>
      <c r="F361" s="30" t="n"/>
      <c r="G361" s="30" t="n"/>
      <c r="H361" s="29" t="n"/>
      <c r="I361" s="31">
        <f>IF(OR(E361="",F361=""),"",ROUND(MOD(F361-E361,1)*1440,0))</f>
        <v/>
      </c>
      <c r="J361" s="31">
        <f>IF(OR(F361="",G361=""),"",ROUND(MOD(G361-F361,1)*1440,0))</f>
        <v/>
      </c>
      <c r="K361" s="32">
        <f>IF(I361="","",IF(I361&gt;LateMinutes,"Late",""))</f>
        <v/>
      </c>
      <c r="L361" s="29" t="n"/>
    </row>
    <row r="362">
      <c r="A362" s="27" t="n"/>
      <c r="B362" s="28" t="n"/>
      <c r="C362" s="29" t="n"/>
      <c r="D362" s="29" t="n"/>
      <c r="E362" s="30" t="n"/>
      <c r="F362" s="30" t="n"/>
      <c r="G362" s="30" t="n"/>
      <c r="H362" s="29" t="n"/>
      <c r="I362" s="31">
        <f>IF(OR(E362="",F362=""),"",ROUND(MOD(F362-E362,1)*1440,0))</f>
        <v/>
      </c>
      <c r="J362" s="31">
        <f>IF(OR(F362="",G362=""),"",ROUND(MOD(G362-F362,1)*1440,0))</f>
        <v/>
      </c>
      <c r="K362" s="32">
        <f>IF(I362="","",IF(I362&gt;LateMinutes,"Late",""))</f>
        <v/>
      </c>
      <c r="L362" s="29" t="n"/>
    </row>
    <row r="363">
      <c r="A363" s="27" t="n"/>
      <c r="B363" s="28" t="n"/>
      <c r="C363" s="29" t="n"/>
      <c r="D363" s="29" t="n"/>
      <c r="E363" s="30" t="n"/>
      <c r="F363" s="30" t="n"/>
      <c r="G363" s="30" t="n"/>
      <c r="H363" s="29" t="n"/>
      <c r="I363" s="31">
        <f>IF(OR(E363="",F363=""),"",ROUND(MOD(F363-E363,1)*1440,0))</f>
        <v/>
      </c>
      <c r="J363" s="31">
        <f>IF(OR(F363="",G363=""),"",ROUND(MOD(G363-F363,1)*1440,0))</f>
        <v/>
      </c>
      <c r="K363" s="32">
        <f>IF(I363="","",IF(I363&gt;LateMinutes,"Late",""))</f>
        <v/>
      </c>
      <c r="L363" s="29" t="n"/>
    </row>
    <row r="364">
      <c r="A364" s="27" t="n"/>
      <c r="B364" s="28" t="n"/>
      <c r="C364" s="29" t="n"/>
      <c r="D364" s="29" t="n"/>
      <c r="E364" s="30" t="n"/>
      <c r="F364" s="30" t="n"/>
      <c r="G364" s="30" t="n"/>
      <c r="H364" s="29" t="n"/>
      <c r="I364" s="31">
        <f>IF(OR(E364="",F364=""),"",ROUND(MOD(F364-E364,1)*1440,0))</f>
        <v/>
      </c>
      <c r="J364" s="31">
        <f>IF(OR(F364="",G364=""),"",ROUND(MOD(G364-F364,1)*1440,0))</f>
        <v/>
      </c>
      <c r="K364" s="32">
        <f>IF(I364="","",IF(I364&gt;LateMinutes,"Late",""))</f>
        <v/>
      </c>
      <c r="L364" s="29" t="n"/>
    </row>
    <row r="365">
      <c r="A365" s="27" t="n"/>
      <c r="B365" s="28" t="n"/>
      <c r="C365" s="29" t="n"/>
      <c r="D365" s="29" t="n"/>
      <c r="E365" s="30" t="n"/>
      <c r="F365" s="30" t="n"/>
      <c r="G365" s="30" t="n"/>
      <c r="H365" s="29" t="n"/>
      <c r="I365" s="31">
        <f>IF(OR(E365="",F365=""),"",ROUND(MOD(F365-E365,1)*1440,0))</f>
        <v/>
      </c>
      <c r="J365" s="31">
        <f>IF(OR(F365="",G365=""),"",ROUND(MOD(G365-F365,1)*1440,0))</f>
        <v/>
      </c>
      <c r="K365" s="32">
        <f>IF(I365="","",IF(I365&gt;LateMinutes,"Late",""))</f>
        <v/>
      </c>
      <c r="L365" s="29" t="n"/>
    </row>
    <row r="366">
      <c r="A366" s="27" t="n"/>
      <c r="B366" s="28" t="n"/>
      <c r="C366" s="29" t="n"/>
      <c r="D366" s="29" t="n"/>
      <c r="E366" s="30" t="n"/>
      <c r="F366" s="30" t="n"/>
      <c r="G366" s="30" t="n"/>
      <c r="H366" s="29" t="n"/>
      <c r="I366" s="31">
        <f>IF(OR(E366="",F366=""),"",ROUND(MOD(F366-E366,1)*1440,0))</f>
        <v/>
      </c>
      <c r="J366" s="31">
        <f>IF(OR(F366="",G366=""),"",ROUND(MOD(G366-F366,1)*1440,0))</f>
        <v/>
      </c>
      <c r="K366" s="32">
        <f>IF(I366="","",IF(I366&gt;LateMinutes,"Late",""))</f>
        <v/>
      </c>
      <c r="L366" s="29" t="n"/>
    </row>
    <row r="367">
      <c r="A367" s="27" t="n"/>
      <c r="B367" s="28" t="n"/>
      <c r="C367" s="29" t="n"/>
      <c r="D367" s="29" t="n"/>
      <c r="E367" s="30" t="n"/>
      <c r="F367" s="30" t="n"/>
      <c r="G367" s="30" t="n"/>
      <c r="H367" s="29" t="n"/>
      <c r="I367" s="31">
        <f>IF(OR(E367="",F367=""),"",ROUND(MOD(F367-E367,1)*1440,0))</f>
        <v/>
      </c>
      <c r="J367" s="31">
        <f>IF(OR(F367="",G367=""),"",ROUND(MOD(G367-F367,1)*1440,0))</f>
        <v/>
      </c>
      <c r="K367" s="32">
        <f>IF(I367="","",IF(I367&gt;LateMinutes,"Late",""))</f>
        <v/>
      </c>
      <c r="L367" s="29" t="n"/>
    </row>
    <row r="368">
      <c r="A368" s="27" t="n"/>
      <c r="B368" s="28" t="n"/>
      <c r="C368" s="29" t="n"/>
      <c r="D368" s="29" t="n"/>
      <c r="E368" s="30" t="n"/>
      <c r="F368" s="30" t="n"/>
      <c r="G368" s="30" t="n"/>
      <c r="H368" s="29" t="n"/>
      <c r="I368" s="31">
        <f>IF(OR(E368="",F368=""),"",ROUND(MOD(F368-E368,1)*1440,0))</f>
        <v/>
      </c>
      <c r="J368" s="31">
        <f>IF(OR(F368="",G368=""),"",ROUND(MOD(G368-F368,1)*1440,0))</f>
        <v/>
      </c>
      <c r="K368" s="32">
        <f>IF(I368="","",IF(I368&gt;LateMinutes,"Late",""))</f>
        <v/>
      </c>
      <c r="L368" s="29" t="n"/>
    </row>
    <row r="369">
      <c r="A369" s="27" t="n"/>
      <c r="B369" s="28" t="n"/>
      <c r="C369" s="29" t="n"/>
      <c r="D369" s="29" t="n"/>
      <c r="E369" s="30" t="n"/>
      <c r="F369" s="30" t="n"/>
      <c r="G369" s="30" t="n"/>
      <c r="H369" s="29" t="n"/>
      <c r="I369" s="31">
        <f>IF(OR(E369="",F369=""),"",ROUND(MOD(F369-E369,1)*1440,0))</f>
        <v/>
      </c>
      <c r="J369" s="31">
        <f>IF(OR(F369="",G369=""),"",ROUND(MOD(G369-F369,1)*1440,0))</f>
        <v/>
      </c>
      <c r="K369" s="32">
        <f>IF(I369="","",IF(I369&gt;LateMinutes,"Late",""))</f>
        <v/>
      </c>
      <c r="L369" s="29" t="n"/>
    </row>
    <row r="370">
      <c r="A370" s="27" t="n"/>
      <c r="B370" s="28" t="n"/>
      <c r="C370" s="29" t="n"/>
      <c r="D370" s="29" t="n"/>
      <c r="E370" s="30" t="n"/>
      <c r="F370" s="30" t="n"/>
      <c r="G370" s="30" t="n"/>
      <c r="H370" s="29" t="n"/>
      <c r="I370" s="31">
        <f>IF(OR(E370="",F370=""),"",ROUND(MOD(F370-E370,1)*1440,0))</f>
        <v/>
      </c>
      <c r="J370" s="31">
        <f>IF(OR(F370="",G370=""),"",ROUND(MOD(G370-F370,1)*1440,0))</f>
        <v/>
      </c>
      <c r="K370" s="32">
        <f>IF(I370="","",IF(I370&gt;LateMinutes,"Late",""))</f>
        <v/>
      </c>
      <c r="L370" s="29" t="n"/>
    </row>
    <row r="371">
      <c r="A371" s="27" t="n"/>
      <c r="B371" s="28" t="n"/>
      <c r="C371" s="29" t="n"/>
      <c r="D371" s="29" t="n"/>
      <c r="E371" s="30" t="n"/>
      <c r="F371" s="30" t="n"/>
      <c r="G371" s="30" t="n"/>
      <c r="H371" s="29" t="n"/>
      <c r="I371" s="31">
        <f>IF(OR(E371="",F371=""),"",ROUND(MOD(F371-E371,1)*1440,0))</f>
        <v/>
      </c>
      <c r="J371" s="31">
        <f>IF(OR(F371="",G371=""),"",ROUND(MOD(G371-F371,1)*1440,0))</f>
        <v/>
      </c>
      <c r="K371" s="32">
        <f>IF(I371="","",IF(I371&gt;LateMinutes,"Late",""))</f>
        <v/>
      </c>
      <c r="L371" s="29" t="n"/>
    </row>
    <row r="372">
      <c r="A372" s="27" t="n"/>
      <c r="B372" s="28" t="n"/>
      <c r="C372" s="29" t="n"/>
      <c r="D372" s="29" t="n"/>
      <c r="E372" s="30" t="n"/>
      <c r="F372" s="30" t="n"/>
      <c r="G372" s="30" t="n"/>
      <c r="H372" s="29" t="n"/>
      <c r="I372" s="31">
        <f>IF(OR(E372="",F372=""),"",ROUND(MOD(F372-E372,1)*1440,0))</f>
        <v/>
      </c>
      <c r="J372" s="31">
        <f>IF(OR(F372="",G372=""),"",ROUND(MOD(G372-F372,1)*1440,0))</f>
        <v/>
      </c>
      <c r="K372" s="32">
        <f>IF(I372="","",IF(I372&gt;LateMinutes,"Late",""))</f>
        <v/>
      </c>
      <c r="L372" s="29" t="n"/>
    </row>
    <row r="373">
      <c r="A373" s="27" t="n"/>
      <c r="B373" s="28" t="n"/>
      <c r="C373" s="29" t="n"/>
      <c r="D373" s="29" t="n"/>
      <c r="E373" s="30" t="n"/>
      <c r="F373" s="30" t="n"/>
      <c r="G373" s="30" t="n"/>
      <c r="H373" s="29" t="n"/>
      <c r="I373" s="31">
        <f>IF(OR(E373="",F373=""),"",ROUND(MOD(F373-E373,1)*1440,0))</f>
        <v/>
      </c>
      <c r="J373" s="31">
        <f>IF(OR(F373="",G373=""),"",ROUND(MOD(G373-F373,1)*1440,0))</f>
        <v/>
      </c>
      <c r="K373" s="32">
        <f>IF(I373="","",IF(I373&gt;LateMinutes,"Late",""))</f>
        <v/>
      </c>
      <c r="L373" s="29" t="n"/>
    </row>
    <row r="374">
      <c r="A374" s="27" t="n"/>
      <c r="B374" s="28" t="n"/>
      <c r="C374" s="29" t="n"/>
      <c r="D374" s="29" t="n"/>
      <c r="E374" s="30" t="n"/>
      <c r="F374" s="30" t="n"/>
      <c r="G374" s="30" t="n"/>
      <c r="H374" s="29" t="n"/>
      <c r="I374" s="31">
        <f>IF(OR(E374="",F374=""),"",ROUND(MOD(F374-E374,1)*1440,0))</f>
        <v/>
      </c>
      <c r="J374" s="31">
        <f>IF(OR(F374="",G374=""),"",ROUND(MOD(G374-F374,1)*1440,0))</f>
        <v/>
      </c>
      <c r="K374" s="32">
        <f>IF(I374="","",IF(I374&gt;LateMinutes,"Late",""))</f>
        <v/>
      </c>
      <c r="L374" s="29" t="n"/>
    </row>
    <row r="375">
      <c r="A375" s="27" t="n"/>
      <c r="B375" s="28" t="n"/>
      <c r="C375" s="29" t="n"/>
      <c r="D375" s="29" t="n"/>
      <c r="E375" s="30" t="n"/>
      <c r="F375" s="30" t="n"/>
      <c r="G375" s="30" t="n"/>
      <c r="H375" s="29" t="n"/>
      <c r="I375" s="31">
        <f>IF(OR(E375="",F375=""),"",ROUND(MOD(F375-E375,1)*1440,0))</f>
        <v/>
      </c>
      <c r="J375" s="31">
        <f>IF(OR(F375="",G375=""),"",ROUND(MOD(G375-F375,1)*1440,0))</f>
        <v/>
      </c>
      <c r="K375" s="32">
        <f>IF(I375="","",IF(I375&gt;LateMinutes,"Late",""))</f>
        <v/>
      </c>
      <c r="L375" s="29" t="n"/>
    </row>
    <row r="376">
      <c r="A376" s="27" t="n"/>
      <c r="B376" s="28" t="n"/>
      <c r="C376" s="29" t="n"/>
      <c r="D376" s="29" t="n"/>
      <c r="E376" s="30" t="n"/>
      <c r="F376" s="30" t="n"/>
      <c r="G376" s="30" t="n"/>
      <c r="H376" s="29" t="n"/>
      <c r="I376" s="31">
        <f>IF(OR(E376="",F376=""),"",ROUND(MOD(F376-E376,1)*1440,0))</f>
        <v/>
      </c>
      <c r="J376" s="31">
        <f>IF(OR(F376="",G376=""),"",ROUND(MOD(G376-F376,1)*1440,0))</f>
        <v/>
      </c>
      <c r="K376" s="32">
        <f>IF(I376="","",IF(I376&gt;LateMinutes,"Late",""))</f>
        <v/>
      </c>
      <c r="L376" s="29" t="n"/>
    </row>
    <row r="377">
      <c r="A377" s="27" t="n"/>
      <c r="B377" s="28" t="n"/>
      <c r="C377" s="29" t="n"/>
      <c r="D377" s="29" t="n"/>
      <c r="E377" s="30" t="n"/>
      <c r="F377" s="30" t="n"/>
      <c r="G377" s="30" t="n"/>
      <c r="H377" s="29" t="n"/>
      <c r="I377" s="31">
        <f>IF(OR(E377="",F377=""),"",ROUND(MOD(F377-E377,1)*1440,0))</f>
        <v/>
      </c>
      <c r="J377" s="31">
        <f>IF(OR(F377="",G377=""),"",ROUND(MOD(G377-F377,1)*1440,0))</f>
        <v/>
      </c>
      <c r="K377" s="32">
        <f>IF(I377="","",IF(I377&gt;LateMinutes,"Late",""))</f>
        <v/>
      </c>
      <c r="L377" s="29" t="n"/>
    </row>
    <row r="378">
      <c r="A378" s="27" t="n"/>
      <c r="B378" s="28" t="n"/>
      <c r="C378" s="29" t="n"/>
      <c r="D378" s="29" t="n"/>
      <c r="E378" s="30" t="n"/>
      <c r="F378" s="30" t="n"/>
      <c r="G378" s="30" t="n"/>
      <c r="H378" s="29" t="n"/>
      <c r="I378" s="31">
        <f>IF(OR(E378="",F378=""),"",ROUND(MOD(F378-E378,1)*1440,0))</f>
        <v/>
      </c>
      <c r="J378" s="31">
        <f>IF(OR(F378="",G378=""),"",ROUND(MOD(G378-F378,1)*1440,0))</f>
        <v/>
      </c>
      <c r="K378" s="32">
        <f>IF(I378="","",IF(I378&gt;LateMinutes,"Late",""))</f>
        <v/>
      </c>
      <c r="L378" s="29" t="n"/>
    </row>
    <row r="379">
      <c r="A379" s="27" t="n"/>
      <c r="B379" s="28" t="n"/>
      <c r="C379" s="29" t="n"/>
      <c r="D379" s="29" t="n"/>
      <c r="E379" s="30" t="n"/>
      <c r="F379" s="30" t="n"/>
      <c r="G379" s="30" t="n"/>
      <c r="H379" s="29" t="n"/>
      <c r="I379" s="31">
        <f>IF(OR(E379="",F379=""),"",ROUND(MOD(F379-E379,1)*1440,0))</f>
        <v/>
      </c>
      <c r="J379" s="31">
        <f>IF(OR(F379="",G379=""),"",ROUND(MOD(G379-F379,1)*1440,0))</f>
        <v/>
      </c>
      <c r="K379" s="32">
        <f>IF(I379="","",IF(I379&gt;LateMinutes,"Late",""))</f>
        <v/>
      </c>
      <c r="L379" s="29" t="n"/>
    </row>
    <row r="380">
      <c r="A380" s="27" t="n"/>
      <c r="B380" s="28" t="n"/>
      <c r="C380" s="29" t="n"/>
      <c r="D380" s="29" t="n"/>
      <c r="E380" s="30" t="n"/>
      <c r="F380" s="30" t="n"/>
      <c r="G380" s="30" t="n"/>
      <c r="H380" s="29" t="n"/>
      <c r="I380" s="31">
        <f>IF(OR(E380="",F380=""),"",ROUND(MOD(F380-E380,1)*1440,0))</f>
        <v/>
      </c>
      <c r="J380" s="31">
        <f>IF(OR(F380="",G380=""),"",ROUND(MOD(G380-F380,1)*1440,0))</f>
        <v/>
      </c>
      <c r="K380" s="32">
        <f>IF(I380="","",IF(I380&gt;LateMinutes,"Late",""))</f>
        <v/>
      </c>
      <c r="L380" s="29" t="n"/>
    </row>
    <row r="381">
      <c r="A381" s="27" t="n"/>
      <c r="B381" s="28" t="n"/>
      <c r="C381" s="29" t="n"/>
      <c r="D381" s="29" t="n"/>
      <c r="E381" s="30" t="n"/>
      <c r="F381" s="30" t="n"/>
      <c r="G381" s="30" t="n"/>
      <c r="H381" s="29" t="n"/>
      <c r="I381" s="31">
        <f>IF(OR(E381="",F381=""),"",ROUND(MOD(F381-E381,1)*1440,0))</f>
        <v/>
      </c>
      <c r="J381" s="31">
        <f>IF(OR(F381="",G381=""),"",ROUND(MOD(G381-F381,1)*1440,0))</f>
        <v/>
      </c>
      <c r="K381" s="32">
        <f>IF(I381="","",IF(I381&gt;LateMinutes,"Late",""))</f>
        <v/>
      </c>
      <c r="L381" s="29" t="n"/>
    </row>
    <row r="382">
      <c r="A382" s="27" t="n"/>
      <c r="B382" s="28" t="n"/>
      <c r="C382" s="29" t="n"/>
      <c r="D382" s="29" t="n"/>
      <c r="E382" s="30" t="n"/>
      <c r="F382" s="30" t="n"/>
      <c r="G382" s="30" t="n"/>
      <c r="H382" s="29" t="n"/>
      <c r="I382" s="31">
        <f>IF(OR(E382="",F382=""),"",ROUND(MOD(F382-E382,1)*1440,0))</f>
        <v/>
      </c>
      <c r="J382" s="31">
        <f>IF(OR(F382="",G382=""),"",ROUND(MOD(G382-F382,1)*1440,0))</f>
        <v/>
      </c>
      <c r="K382" s="32">
        <f>IF(I382="","",IF(I382&gt;LateMinutes,"Late",""))</f>
        <v/>
      </c>
      <c r="L382" s="29" t="n"/>
    </row>
    <row r="383">
      <c r="A383" s="27" t="n"/>
      <c r="B383" s="28" t="n"/>
      <c r="C383" s="29" t="n"/>
      <c r="D383" s="29" t="n"/>
      <c r="E383" s="30" t="n"/>
      <c r="F383" s="30" t="n"/>
      <c r="G383" s="30" t="n"/>
      <c r="H383" s="29" t="n"/>
      <c r="I383" s="31">
        <f>IF(OR(E383="",F383=""),"",ROUND(MOD(F383-E383,1)*1440,0))</f>
        <v/>
      </c>
      <c r="J383" s="31">
        <f>IF(OR(F383="",G383=""),"",ROUND(MOD(G383-F383,1)*1440,0))</f>
        <v/>
      </c>
      <c r="K383" s="32">
        <f>IF(I383="","",IF(I383&gt;LateMinutes,"Late",""))</f>
        <v/>
      </c>
      <c r="L383" s="29" t="n"/>
    </row>
    <row r="384">
      <c r="A384" s="27" t="n"/>
      <c r="B384" s="28" t="n"/>
      <c r="C384" s="29" t="n"/>
      <c r="D384" s="29" t="n"/>
      <c r="E384" s="30" t="n"/>
      <c r="F384" s="30" t="n"/>
      <c r="G384" s="30" t="n"/>
      <c r="H384" s="29" t="n"/>
      <c r="I384" s="31">
        <f>IF(OR(E384="",F384=""),"",ROUND(MOD(F384-E384,1)*1440,0))</f>
        <v/>
      </c>
      <c r="J384" s="31">
        <f>IF(OR(F384="",G384=""),"",ROUND(MOD(G384-F384,1)*1440,0))</f>
        <v/>
      </c>
      <c r="K384" s="32">
        <f>IF(I384="","",IF(I384&gt;LateMinutes,"Late",""))</f>
        <v/>
      </c>
      <c r="L384" s="29" t="n"/>
    </row>
    <row r="385">
      <c r="A385" s="27" t="n"/>
      <c r="B385" s="28" t="n"/>
      <c r="C385" s="29" t="n"/>
      <c r="D385" s="29" t="n"/>
      <c r="E385" s="30" t="n"/>
      <c r="F385" s="30" t="n"/>
      <c r="G385" s="30" t="n"/>
      <c r="H385" s="29" t="n"/>
      <c r="I385" s="31">
        <f>IF(OR(E385="",F385=""),"",ROUND(MOD(F385-E385,1)*1440,0))</f>
        <v/>
      </c>
      <c r="J385" s="31">
        <f>IF(OR(F385="",G385=""),"",ROUND(MOD(G385-F385,1)*1440,0))</f>
        <v/>
      </c>
      <c r="K385" s="32">
        <f>IF(I385="","",IF(I385&gt;LateMinutes,"Late",""))</f>
        <v/>
      </c>
      <c r="L385" s="29" t="n"/>
    </row>
    <row r="386">
      <c r="A386" s="27" t="n"/>
      <c r="B386" s="28" t="n"/>
      <c r="C386" s="29" t="n"/>
      <c r="D386" s="29" t="n"/>
      <c r="E386" s="30" t="n"/>
      <c r="F386" s="30" t="n"/>
      <c r="G386" s="30" t="n"/>
      <c r="H386" s="29" t="n"/>
      <c r="I386" s="31">
        <f>IF(OR(E386="",F386=""),"",ROUND(MOD(F386-E386,1)*1440,0))</f>
        <v/>
      </c>
      <c r="J386" s="31">
        <f>IF(OR(F386="",G386=""),"",ROUND(MOD(G386-F386,1)*1440,0))</f>
        <v/>
      </c>
      <c r="K386" s="32">
        <f>IF(I386="","",IF(I386&gt;LateMinutes,"Late",""))</f>
        <v/>
      </c>
      <c r="L386" s="29" t="n"/>
    </row>
    <row r="387">
      <c r="A387" s="27" t="n"/>
      <c r="B387" s="28" t="n"/>
      <c r="C387" s="29" t="n"/>
      <c r="D387" s="29" t="n"/>
      <c r="E387" s="30" t="n"/>
      <c r="F387" s="30" t="n"/>
      <c r="G387" s="30" t="n"/>
      <c r="H387" s="29" t="n"/>
      <c r="I387" s="31">
        <f>IF(OR(E387="",F387=""),"",ROUND(MOD(F387-E387,1)*1440,0))</f>
        <v/>
      </c>
      <c r="J387" s="31">
        <f>IF(OR(F387="",G387=""),"",ROUND(MOD(G387-F387,1)*1440,0))</f>
        <v/>
      </c>
      <c r="K387" s="32">
        <f>IF(I387="","",IF(I387&gt;LateMinutes,"Late",""))</f>
        <v/>
      </c>
      <c r="L387" s="29" t="n"/>
    </row>
    <row r="388">
      <c r="A388" s="27" t="n"/>
      <c r="B388" s="28" t="n"/>
      <c r="C388" s="29" t="n"/>
      <c r="D388" s="29" t="n"/>
      <c r="E388" s="30" t="n"/>
      <c r="F388" s="30" t="n"/>
      <c r="G388" s="30" t="n"/>
      <c r="H388" s="29" t="n"/>
      <c r="I388" s="31">
        <f>IF(OR(E388="",F388=""),"",ROUND(MOD(F388-E388,1)*1440,0))</f>
        <v/>
      </c>
      <c r="J388" s="31">
        <f>IF(OR(F388="",G388=""),"",ROUND(MOD(G388-F388,1)*1440,0))</f>
        <v/>
      </c>
      <c r="K388" s="32">
        <f>IF(I388="","",IF(I388&gt;LateMinutes,"Late",""))</f>
        <v/>
      </c>
      <c r="L388" s="29" t="n"/>
    </row>
    <row r="389">
      <c r="A389" s="27" t="n"/>
      <c r="B389" s="28" t="n"/>
      <c r="C389" s="29" t="n"/>
      <c r="D389" s="29" t="n"/>
      <c r="E389" s="30" t="n"/>
      <c r="F389" s="30" t="n"/>
      <c r="G389" s="30" t="n"/>
      <c r="H389" s="29" t="n"/>
      <c r="I389" s="31">
        <f>IF(OR(E389="",F389=""),"",ROUND(MOD(F389-E389,1)*1440,0))</f>
        <v/>
      </c>
      <c r="J389" s="31">
        <f>IF(OR(F389="",G389=""),"",ROUND(MOD(G389-F389,1)*1440,0))</f>
        <v/>
      </c>
      <c r="K389" s="32">
        <f>IF(I389="","",IF(I389&gt;LateMinutes,"Late",""))</f>
        <v/>
      </c>
      <c r="L389" s="29" t="n"/>
    </row>
    <row r="390">
      <c r="A390" s="27" t="n"/>
      <c r="B390" s="28" t="n"/>
      <c r="C390" s="29" t="n"/>
      <c r="D390" s="29" t="n"/>
      <c r="E390" s="30" t="n"/>
      <c r="F390" s="30" t="n"/>
      <c r="G390" s="30" t="n"/>
      <c r="H390" s="29" t="n"/>
      <c r="I390" s="31">
        <f>IF(OR(E390="",F390=""),"",ROUND(MOD(F390-E390,1)*1440,0))</f>
        <v/>
      </c>
      <c r="J390" s="31">
        <f>IF(OR(F390="",G390=""),"",ROUND(MOD(G390-F390,1)*1440,0))</f>
        <v/>
      </c>
      <c r="K390" s="32">
        <f>IF(I390="","",IF(I390&gt;LateMinutes,"Late",""))</f>
        <v/>
      </c>
      <c r="L390" s="29" t="n"/>
    </row>
    <row r="391">
      <c r="A391" s="27" t="n"/>
      <c r="B391" s="28" t="n"/>
      <c r="C391" s="29" t="n"/>
      <c r="D391" s="29" t="n"/>
      <c r="E391" s="30" t="n"/>
      <c r="F391" s="30" t="n"/>
      <c r="G391" s="30" t="n"/>
      <c r="H391" s="29" t="n"/>
      <c r="I391" s="31">
        <f>IF(OR(E391="",F391=""),"",ROUND(MOD(F391-E391,1)*1440,0))</f>
        <v/>
      </c>
      <c r="J391" s="31">
        <f>IF(OR(F391="",G391=""),"",ROUND(MOD(G391-F391,1)*1440,0))</f>
        <v/>
      </c>
      <c r="K391" s="32">
        <f>IF(I391="","",IF(I391&gt;LateMinutes,"Late",""))</f>
        <v/>
      </c>
      <c r="L391" s="29" t="n"/>
    </row>
    <row r="392">
      <c r="A392" s="27" t="n"/>
      <c r="B392" s="28" t="n"/>
      <c r="C392" s="29" t="n"/>
      <c r="D392" s="29" t="n"/>
      <c r="E392" s="30" t="n"/>
      <c r="F392" s="30" t="n"/>
      <c r="G392" s="30" t="n"/>
      <c r="H392" s="29" t="n"/>
      <c r="I392" s="31">
        <f>IF(OR(E392="",F392=""),"",ROUND(MOD(F392-E392,1)*1440,0))</f>
        <v/>
      </c>
      <c r="J392" s="31">
        <f>IF(OR(F392="",G392=""),"",ROUND(MOD(G392-F392,1)*1440,0))</f>
        <v/>
      </c>
      <c r="K392" s="32">
        <f>IF(I392="","",IF(I392&gt;LateMinutes,"Late",""))</f>
        <v/>
      </c>
      <c r="L392" s="29" t="n"/>
    </row>
    <row r="393">
      <c r="A393" s="27" t="n"/>
      <c r="B393" s="28" t="n"/>
      <c r="C393" s="29" t="n"/>
      <c r="D393" s="29" t="n"/>
      <c r="E393" s="30" t="n"/>
      <c r="F393" s="30" t="n"/>
      <c r="G393" s="30" t="n"/>
      <c r="H393" s="29" t="n"/>
      <c r="I393" s="31">
        <f>IF(OR(E393="",F393=""),"",ROUND(MOD(F393-E393,1)*1440,0))</f>
        <v/>
      </c>
      <c r="J393" s="31">
        <f>IF(OR(F393="",G393=""),"",ROUND(MOD(G393-F393,1)*1440,0))</f>
        <v/>
      </c>
      <c r="K393" s="32">
        <f>IF(I393="","",IF(I393&gt;LateMinutes,"Late",""))</f>
        <v/>
      </c>
      <c r="L393" s="29" t="n"/>
    </row>
    <row r="394">
      <c r="A394" s="27" t="n"/>
      <c r="B394" s="28" t="n"/>
      <c r="C394" s="29" t="n"/>
      <c r="D394" s="29" t="n"/>
      <c r="E394" s="30" t="n"/>
      <c r="F394" s="30" t="n"/>
      <c r="G394" s="30" t="n"/>
      <c r="H394" s="29" t="n"/>
      <c r="I394" s="31">
        <f>IF(OR(E394="",F394=""),"",ROUND(MOD(F394-E394,1)*1440,0))</f>
        <v/>
      </c>
      <c r="J394" s="31">
        <f>IF(OR(F394="",G394=""),"",ROUND(MOD(G394-F394,1)*1440,0))</f>
        <v/>
      </c>
      <c r="K394" s="32">
        <f>IF(I394="","",IF(I394&gt;LateMinutes,"Late",""))</f>
        <v/>
      </c>
      <c r="L394" s="29" t="n"/>
    </row>
    <row r="395">
      <c r="A395" s="27" t="n"/>
      <c r="B395" s="28" t="n"/>
      <c r="C395" s="29" t="n"/>
      <c r="D395" s="29" t="n"/>
      <c r="E395" s="30" t="n"/>
      <c r="F395" s="30" t="n"/>
      <c r="G395" s="30" t="n"/>
      <c r="H395" s="29" t="n"/>
      <c r="I395" s="31">
        <f>IF(OR(E395="",F395=""),"",ROUND(MOD(F395-E395,1)*1440,0))</f>
        <v/>
      </c>
      <c r="J395" s="31">
        <f>IF(OR(F395="",G395=""),"",ROUND(MOD(G395-F395,1)*1440,0))</f>
        <v/>
      </c>
      <c r="K395" s="32">
        <f>IF(I395="","",IF(I395&gt;LateMinutes,"Late",""))</f>
        <v/>
      </c>
      <c r="L395" s="29" t="n"/>
    </row>
    <row r="396">
      <c r="A396" s="27" t="n"/>
      <c r="B396" s="28" t="n"/>
      <c r="C396" s="29" t="n"/>
      <c r="D396" s="29" t="n"/>
      <c r="E396" s="30" t="n"/>
      <c r="F396" s="30" t="n"/>
      <c r="G396" s="30" t="n"/>
      <c r="H396" s="29" t="n"/>
      <c r="I396" s="31">
        <f>IF(OR(E396="",F396=""),"",ROUND(MOD(F396-E396,1)*1440,0))</f>
        <v/>
      </c>
      <c r="J396" s="31">
        <f>IF(OR(F396="",G396=""),"",ROUND(MOD(G396-F396,1)*1440,0))</f>
        <v/>
      </c>
      <c r="K396" s="32">
        <f>IF(I396="","",IF(I396&gt;LateMinutes,"Late",""))</f>
        <v/>
      </c>
      <c r="L396" s="29" t="n"/>
    </row>
    <row r="397">
      <c r="A397" s="27" t="n"/>
      <c r="B397" s="28" t="n"/>
      <c r="C397" s="29" t="n"/>
      <c r="D397" s="29" t="n"/>
      <c r="E397" s="30" t="n"/>
      <c r="F397" s="30" t="n"/>
      <c r="G397" s="30" t="n"/>
      <c r="H397" s="29" t="n"/>
      <c r="I397" s="31">
        <f>IF(OR(E397="",F397=""),"",ROUND(MOD(F397-E397,1)*1440,0))</f>
        <v/>
      </c>
      <c r="J397" s="31">
        <f>IF(OR(F397="",G397=""),"",ROUND(MOD(G397-F397,1)*1440,0))</f>
        <v/>
      </c>
      <c r="K397" s="32">
        <f>IF(I397="","",IF(I397&gt;LateMinutes,"Late",""))</f>
        <v/>
      </c>
      <c r="L397" s="29" t="n"/>
    </row>
    <row r="398">
      <c r="A398" s="27" t="n"/>
      <c r="B398" s="28" t="n"/>
      <c r="C398" s="29" t="n"/>
      <c r="D398" s="29" t="n"/>
      <c r="E398" s="30" t="n"/>
      <c r="F398" s="30" t="n"/>
      <c r="G398" s="30" t="n"/>
      <c r="H398" s="29" t="n"/>
      <c r="I398" s="31">
        <f>IF(OR(E398="",F398=""),"",ROUND(MOD(F398-E398,1)*1440,0))</f>
        <v/>
      </c>
      <c r="J398" s="31">
        <f>IF(OR(F398="",G398=""),"",ROUND(MOD(G398-F398,1)*1440,0))</f>
        <v/>
      </c>
      <c r="K398" s="32">
        <f>IF(I398="","",IF(I398&gt;LateMinutes,"Late",""))</f>
        <v/>
      </c>
      <c r="L398" s="29" t="n"/>
    </row>
    <row r="399">
      <c r="A399" s="27" t="n"/>
      <c r="B399" s="28" t="n"/>
      <c r="C399" s="29" t="n"/>
      <c r="D399" s="29" t="n"/>
      <c r="E399" s="30" t="n"/>
      <c r="F399" s="30" t="n"/>
      <c r="G399" s="30" t="n"/>
      <c r="H399" s="29" t="n"/>
      <c r="I399" s="31">
        <f>IF(OR(E399="",F399=""),"",ROUND(MOD(F399-E399,1)*1440,0))</f>
        <v/>
      </c>
      <c r="J399" s="31">
        <f>IF(OR(F399="",G399=""),"",ROUND(MOD(G399-F399,1)*1440,0))</f>
        <v/>
      </c>
      <c r="K399" s="32">
        <f>IF(I399="","",IF(I399&gt;LateMinutes,"Late",""))</f>
        <v/>
      </c>
      <c r="L399" s="29" t="n"/>
    </row>
    <row r="400">
      <c r="A400" s="27" t="n"/>
      <c r="B400" s="28" t="n"/>
      <c r="C400" s="29" t="n"/>
      <c r="D400" s="29" t="n"/>
      <c r="E400" s="30" t="n"/>
      <c r="F400" s="30" t="n"/>
      <c r="G400" s="30" t="n"/>
      <c r="H400" s="29" t="n"/>
      <c r="I400" s="31">
        <f>IF(OR(E400="",F400=""),"",ROUND(MOD(F400-E400,1)*1440,0))</f>
        <v/>
      </c>
      <c r="J400" s="31">
        <f>IF(OR(F400="",G400=""),"",ROUND(MOD(G400-F400,1)*1440,0))</f>
        <v/>
      </c>
      <c r="K400" s="32">
        <f>IF(I400="","",IF(I400&gt;LateMinutes,"Late",""))</f>
        <v/>
      </c>
      <c r="L400" s="29" t="n"/>
    </row>
    <row r="401">
      <c r="A401" s="27" t="n"/>
      <c r="B401" s="28" t="n"/>
      <c r="C401" s="29" t="n"/>
      <c r="D401" s="29" t="n"/>
      <c r="E401" s="30" t="n"/>
      <c r="F401" s="30" t="n"/>
      <c r="G401" s="30" t="n"/>
      <c r="H401" s="29" t="n"/>
      <c r="I401" s="31">
        <f>IF(OR(E401="",F401=""),"",ROUND(MOD(F401-E401,1)*1440,0))</f>
        <v/>
      </c>
      <c r="J401" s="31">
        <f>IF(OR(F401="",G401=""),"",ROUND(MOD(G401-F401,1)*1440,0))</f>
        <v/>
      </c>
      <c r="K401" s="32">
        <f>IF(I401="","",IF(I401&gt;LateMinutes,"Late",""))</f>
        <v/>
      </c>
      <c r="L401" s="29" t="n"/>
    </row>
    <row r="402">
      <c r="A402" s="27" t="n"/>
      <c r="B402" s="28" t="n"/>
      <c r="C402" s="29" t="n"/>
      <c r="D402" s="29" t="n"/>
      <c r="E402" s="30" t="n"/>
      <c r="F402" s="30" t="n"/>
      <c r="G402" s="30" t="n"/>
      <c r="H402" s="29" t="n"/>
      <c r="I402" s="31">
        <f>IF(OR(E402="",F402=""),"",ROUND(MOD(F402-E402,1)*1440,0))</f>
        <v/>
      </c>
      <c r="J402" s="31">
        <f>IF(OR(F402="",G402=""),"",ROUND(MOD(G402-F402,1)*1440,0))</f>
        <v/>
      </c>
      <c r="K402" s="32">
        <f>IF(I402="","",IF(I402&gt;LateMinutes,"Late",""))</f>
        <v/>
      </c>
      <c r="L402" s="29" t="n"/>
    </row>
    <row r="403">
      <c r="A403" s="27" t="n"/>
      <c r="B403" s="28" t="n"/>
      <c r="C403" s="29" t="n"/>
      <c r="D403" s="29" t="n"/>
      <c r="E403" s="30" t="n"/>
      <c r="F403" s="30" t="n"/>
      <c r="G403" s="30" t="n"/>
      <c r="H403" s="29" t="n"/>
      <c r="I403" s="31">
        <f>IF(OR(E403="",F403=""),"",ROUND(MOD(F403-E403,1)*1440,0))</f>
        <v/>
      </c>
      <c r="J403" s="31">
        <f>IF(OR(F403="",G403=""),"",ROUND(MOD(G403-F403,1)*1440,0))</f>
        <v/>
      </c>
      <c r="K403" s="32">
        <f>IF(I403="","",IF(I403&gt;LateMinutes,"Late",""))</f>
        <v/>
      </c>
      <c r="L403" s="29" t="n"/>
    </row>
    <row r="404">
      <c r="A404" s="27" t="n"/>
      <c r="B404" s="28" t="n"/>
      <c r="C404" s="29" t="n"/>
      <c r="D404" s="29" t="n"/>
      <c r="E404" s="30" t="n"/>
      <c r="F404" s="30" t="n"/>
      <c r="G404" s="30" t="n"/>
      <c r="H404" s="29" t="n"/>
      <c r="I404" s="31">
        <f>IF(OR(E404="",F404=""),"",ROUND(MOD(F404-E404,1)*1440,0))</f>
        <v/>
      </c>
      <c r="J404" s="31">
        <f>IF(OR(F404="",G404=""),"",ROUND(MOD(G404-F404,1)*1440,0))</f>
        <v/>
      </c>
      <c r="K404" s="32">
        <f>IF(I404="","",IF(I404&gt;LateMinutes,"Late",""))</f>
        <v/>
      </c>
      <c r="L404" s="29" t="n"/>
    </row>
    <row r="405">
      <c r="A405" s="27" t="n"/>
      <c r="B405" s="28" t="n"/>
      <c r="C405" s="29" t="n"/>
      <c r="D405" s="29" t="n"/>
      <c r="E405" s="30" t="n"/>
      <c r="F405" s="30" t="n"/>
      <c r="G405" s="30" t="n"/>
      <c r="H405" s="29" t="n"/>
      <c r="I405" s="31">
        <f>IF(OR(E405="",F405=""),"",ROUND(MOD(F405-E405,1)*1440,0))</f>
        <v/>
      </c>
      <c r="J405" s="31">
        <f>IF(OR(F405="",G405=""),"",ROUND(MOD(G405-F405,1)*1440,0))</f>
        <v/>
      </c>
      <c r="K405" s="32">
        <f>IF(I405="","",IF(I405&gt;LateMinutes,"Late",""))</f>
        <v/>
      </c>
      <c r="L405" s="29" t="n"/>
    </row>
    <row r="406">
      <c r="A406" s="27" t="n"/>
      <c r="B406" s="28" t="n"/>
      <c r="C406" s="29" t="n"/>
      <c r="D406" s="29" t="n"/>
      <c r="E406" s="30" t="n"/>
      <c r="F406" s="30" t="n"/>
      <c r="G406" s="30" t="n"/>
      <c r="H406" s="29" t="n"/>
      <c r="I406" s="31">
        <f>IF(OR(E406="",F406=""),"",ROUND(MOD(F406-E406,1)*1440,0))</f>
        <v/>
      </c>
      <c r="J406" s="31">
        <f>IF(OR(F406="",G406=""),"",ROUND(MOD(G406-F406,1)*1440,0))</f>
        <v/>
      </c>
      <c r="K406" s="32">
        <f>IF(I406="","",IF(I406&gt;LateMinutes,"Late",""))</f>
        <v/>
      </c>
      <c r="L406" s="29" t="n"/>
    </row>
    <row r="407">
      <c r="A407" s="27" t="n"/>
      <c r="B407" s="28" t="n"/>
      <c r="C407" s="29" t="n"/>
      <c r="D407" s="29" t="n"/>
      <c r="E407" s="30" t="n"/>
      <c r="F407" s="30" t="n"/>
      <c r="G407" s="30" t="n"/>
      <c r="H407" s="29" t="n"/>
      <c r="I407" s="31">
        <f>IF(OR(E407="",F407=""),"",ROUND(MOD(F407-E407,1)*1440,0))</f>
        <v/>
      </c>
      <c r="J407" s="31">
        <f>IF(OR(F407="",G407=""),"",ROUND(MOD(G407-F407,1)*1440,0))</f>
        <v/>
      </c>
      <c r="K407" s="32">
        <f>IF(I407="","",IF(I407&gt;LateMinutes,"Late",""))</f>
        <v/>
      </c>
      <c r="L407" s="29" t="n"/>
    </row>
    <row r="408">
      <c r="A408" s="27" t="n"/>
      <c r="B408" s="28" t="n"/>
      <c r="C408" s="29" t="n"/>
      <c r="D408" s="29" t="n"/>
      <c r="E408" s="30" t="n"/>
      <c r="F408" s="30" t="n"/>
      <c r="G408" s="30" t="n"/>
      <c r="H408" s="29" t="n"/>
      <c r="I408" s="31">
        <f>IF(OR(E408="",F408=""),"",ROUND(MOD(F408-E408,1)*1440,0))</f>
        <v/>
      </c>
      <c r="J408" s="31">
        <f>IF(OR(F408="",G408=""),"",ROUND(MOD(G408-F408,1)*1440,0))</f>
        <v/>
      </c>
      <c r="K408" s="32">
        <f>IF(I408="","",IF(I408&gt;LateMinutes,"Late",""))</f>
        <v/>
      </c>
      <c r="L408" s="29" t="n"/>
    </row>
    <row r="409">
      <c r="A409" s="27" t="n"/>
      <c r="B409" s="28" t="n"/>
      <c r="C409" s="29" t="n"/>
      <c r="D409" s="29" t="n"/>
      <c r="E409" s="30" t="n"/>
      <c r="F409" s="30" t="n"/>
      <c r="G409" s="30" t="n"/>
      <c r="H409" s="29" t="n"/>
      <c r="I409" s="31">
        <f>IF(OR(E409="",F409=""),"",ROUND(MOD(F409-E409,1)*1440,0))</f>
        <v/>
      </c>
      <c r="J409" s="31">
        <f>IF(OR(F409="",G409=""),"",ROUND(MOD(G409-F409,1)*1440,0))</f>
        <v/>
      </c>
      <c r="K409" s="32">
        <f>IF(I409="","",IF(I409&gt;LateMinutes,"Late",""))</f>
        <v/>
      </c>
      <c r="L409" s="29" t="n"/>
    </row>
    <row r="410">
      <c r="A410" s="27" t="n"/>
      <c r="B410" s="28" t="n"/>
      <c r="C410" s="29" t="n"/>
      <c r="D410" s="29" t="n"/>
      <c r="E410" s="30" t="n"/>
      <c r="F410" s="30" t="n"/>
      <c r="G410" s="30" t="n"/>
      <c r="H410" s="29" t="n"/>
      <c r="I410" s="31">
        <f>IF(OR(E410="",F410=""),"",ROUND(MOD(F410-E410,1)*1440,0))</f>
        <v/>
      </c>
      <c r="J410" s="31">
        <f>IF(OR(F410="",G410=""),"",ROUND(MOD(G410-F410,1)*1440,0))</f>
        <v/>
      </c>
      <c r="K410" s="32">
        <f>IF(I410="","",IF(I410&gt;LateMinutes,"Late",""))</f>
        <v/>
      </c>
      <c r="L410" s="29" t="n"/>
    </row>
    <row r="411">
      <c r="A411" s="27" t="n"/>
      <c r="B411" s="28" t="n"/>
      <c r="C411" s="29" t="n"/>
      <c r="D411" s="29" t="n"/>
      <c r="E411" s="30" t="n"/>
      <c r="F411" s="30" t="n"/>
      <c r="G411" s="30" t="n"/>
      <c r="H411" s="29" t="n"/>
      <c r="I411" s="31">
        <f>IF(OR(E411="",F411=""),"",ROUND(MOD(F411-E411,1)*1440,0))</f>
        <v/>
      </c>
      <c r="J411" s="31">
        <f>IF(OR(F411="",G411=""),"",ROUND(MOD(G411-F411,1)*1440,0))</f>
        <v/>
      </c>
      <c r="K411" s="32">
        <f>IF(I411="","",IF(I411&gt;LateMinutes,"Late",""))</f>
        <v/>
      </c>
      <c r="L411" s="29" t="n"/>
    </row>
    <row r="412">
      <c r="A412" s="27" t="n"/>
      <c r="B412" s="28" t="n"/>
      <c r="C412" s="29" t="n"/>
      <c r="D412" s="29" t="n"/>
      <c r="E412" s="30" t="n"/>
      <c r="F412" s="30" t="n"/>
      <c r="G412" s="30" t="n"/>
      <c r="H412" s="29" t="n"/>
      <c r="I412" s="31">
        <f>IF(OR(E412="",F412=""),"",ROUND(MOD(F412-E412,1)*1440,0))</f>
        <v/>
      </c>
      <c r="J412" s="31">
        <f>IF(OR(F412="",G412=""),"",ROUND(MOD(G412-F412,1)*1440,0))</f>
        <v/>
      </c>
      <c r="K412" s="32">
        <f>IF(I412="","",IF(I412&gt;LateMinutes,"Late",""))</f>
        <v/>
      </c>
      <c r="L412" s="29" t="n"/>
    </row>
    <row r="413">
      <c r="A413" s="27" t="n"/>
      <c r="B413" s="28" t="n"/>
      <c r="C413" s="29" t="n"/>
      <c r="D413" s="29" t="n"/>
      <c r="E413" s="30" t="n"/>
      <c r="F413" s="30" t="n"/>
      <c r="G413" s="30" t="n"/>
      <c r="H413" s="29" t="n"/>
      <c r="I413" s="31">
        <f>IF(OR(E413="",F413=""),"",ROUND(MOD(F413-E413,1)*1440,0))</f>
        <v/>
      </c>
      <c r="J413" s="31">
        <f>IF(OR(F413="",G413=""),"",ROUND(MOD(G413-F413,1)*1440,0))</f>
        <v/>
      </c>
      <c r="K413" s="32">
        <f>IF(I413="","",IF(I413&gt;LateMinutes,"Late",""))</f>
        <v/>
      </c>
      <c r="L413" s="29" t="n"/>
    </row>
    <row r="414">
      <c r="A414" s="27" t="n"/>
      <c r="B414" s="28" t="n"/>
      <c r="C414" s="29" t="n"/>
      <c r="D414" s="29" t="n"/>
      <c r="E414" s="30" t="n"/>
      <c r="F414" s="30" t="n"/>
      <c r="G414" s="30" t="n"/>
      <c r="H414" s="29" t="n"/>
      <c r="I414" s="31">
        <f>IF(OR(E414="",F414=""),"",ROUND(MOD(F414-E414,1)*1440,0))</f>
        <v/>
      </c>
      <c r="J414" s="31">
        <f>IF(OR(F414="",G414=""),"",ROUND(MOD(G414-F414,1)*1440,0))</f>
        <v/>
      </c>
      <c r="K414" s="32">
        <f>IF(I414="","",IF(I414&gt;LateMinutes,"Late",""))</f>
        <v/>
      </c>
      <c r="L414" s="29" t="n"/>
    </row>
    <row r="415">
      <c r="A415" s="27" t="n"/>
      <c r="B415" s="28" t="n"/>
      <c r="C415" s="29" t="n"/>
      <c r="D415" s="29" t="n"/>
      <c r="E415" s="30" t="n"/>
      <c r="F415" s="30" t="n"/>
      <c r="G415" s="30" t="n"/>
      <c r="H415" s="29" t="n"/>
      <c r="I415" s="31">
        <f>IF(OR(E415="",F415=""),"",ROUND(MOD(F415-E415,1)*1440,0))</f>
        <v/>
      </c>
      <c r="J415" s="31">
        <f>IF(OR(F415="",G415=""),"",ROUND(MOD(G415-F415,1)*1440,0))</f>
        <v/>
      </c>
      <c r="K415" s="32">
        <f>IF(I415="","",IF(I415&gt;LateMinutes,"Late",""))</f>
        <v/>
      </c>
      <c r="L415" s="29" t="n"/>
    </row>
    <row r="416">
      <c r="A416" s="27" t="n"/>
      <c r="B416" s="28" t="n"/>
      <c r="C416" s="29" t="n"/>
      <c r="D416" s="29" t="n"/>
      <c r="E416" s="30" t="n"/>
      <c r="F416" s="30" t="n"/>
      <c r="G416" s="30" t="n"/>
      <c r="H416" s="29" t="n"/>
      <c r="I416" s="31">
        <f>IF(OR(E416="",F416=""),"",ROUND(MOD(F416-E416,1)*1440,0))</f>
        <v/>
      </c>
      <c r="J416" s="31">
        <f>IF(OR(F416="",G416=""),"",ROUND(MOD(G416-F416,1)*1440,0))</f>
        <v/>
      </c>
      <c r="K416" s="32">
        <f>IF(I416="","",IF(I416&gt;LateMinutes,"Late",""))</f>
        <v/>
      </c>
      <c r="L416" s="29" t="n"/>
    </row>
    <row r="417">
      <c r="A417" s="27" t="n"/>
      <c r="B417" s="28" t="n"/>
      <c r="C417" s="29" t="n"/>
      <c r="D417" s="29" t="n"/>
      <c r="E417" s="30" t="n"/>
      <c r="F417" s="30" t="n"/>
      <c r="G417" s="30" t="n"/>
      <c r="H417" s="29" t="n"/>
      <c r="I417" s="31">
        <f>IF(OR(E417="",F417=""),"",ROUND(MOD(F417-E417,1)*1440,0))</f>
        <v/>
      </c>
      <c r="J417" s="31">
        <f>IF(OR(F417="",G417=""),"",ROUND(MOD(G417-F417,1)*1440,0))</f>
        <v/>
      </c>
      <c r="K417" s="32">
        <f>IF(I417="","",IF(I417&gt;LateMinutes,"Late",""))</f>
        <v/>
      </c>
      <c r="L417" s="29" t="n"/>
    </row>
    <row r="418">
      <c r="A418" s="27" t="n"/>
      <c r="B418" s="28" t="n"/>
      <c r="C418" s="29" t="n"/>
      <c r="D418" s="29" t="n"/>
      <c r="E418" s="30" t="n"/>
      <c r="F418" s="30" t="n"/>
      <c r="G418" s="30" t="n"/>
      <c r="H418" s="29" t="n"/>
      <c r="I418" s="31">
        <f>IF(OR(E418="",F418=""),"",ROUND(MOD(F418-E418,1)*1440,0))</f>
        <v/>
      </c>
      <c r="J418" s="31">
        <f>IF(OR(F418="",G418=""),"",ROUND(MOD(G418-F418,1)*1440,0))</f>
        <v/>
      </c>
      <c r="K418" s="32">
        <f>IF(I418="","",IF(I418&gt;LateMinutes,"Late",""))</f>
        <v/>
      </c>
      <c r="L418" s="29" t="n"/>
    </row>
    <row r="419">
      <c r="A419" s="27" t="n"/>
      <c r="B419" s="28" t="n"/>
      <c r="C419" s="29" t="n"/>
      <c r="D419" s="29" t="n"/>
      <c r="E419" s="30" t="n"/>
      <c r="F419" s="30" t="n"/>
      <c r="G419" s="30" t="n"/>
      <c r="H419" s="29" t="n"/>
      <c r="I419" s="31">
        <f>IF(OR(E419="",F419=""),"",ROUND(MOD(F419-E419,1)*1440,0))</f>
        <v/>
      </c>
      <c r="J419" s="31">
        <f>IF(OR(F419="",G419=""),"",ROUND(MOD(G419-F419,1)*1440,0))</f>
        <v/>
      </c>
      <c r="K419" s="32">
        <f>IF(I419="","",IF(I419&gt;LateMinutes,"Late",""))</f>
        <v/>
      </c>
      <c r="L419" s="29" t="n"/>
    </row>
    <row r="420">
      <c r="A420" s="27" t="n"/>
      <c r="B420" s="28" t="n"/>
      <c r="C420" s="29" t="n"/>
      <c r="D420" s="29" t="n"/>
      <c r="E420" s="30" t="n"/>
      <c r="F420" s="30" t="n"/>
      <c r="G420" s="30" t="n"/>
      <c r="H420" s="29" t="n"/>
      <c r="I420" s="31">
        <f>IF(OR(E420="",F420=""),"",ROUND(MOD(F420-E420,1)*1440,0))</f>
        <v/>
      </c>
      <c r="J420" s="31">
        <f>IF(OR(F420="",G420=""),"",ROUND(MOD(G420-F420,1)*1440,0))</f>
        <v/>
      </c>
      <c r="K420" s="32">
        <f>IF(I420="","",IF(I420&gt;LateMinutes,"Late",""))</f>
        <v/>
      </c>
      <c r="L420" s="29" t="n"/>
    </row>
    <row r="421">
      <c r="A421" s="27" t="n"/>
      <c r="B421" s="28" t="n"/>
      <c r="C421" s="29" t="n"/>
      <c r="D421" s="29" t="n"/>
      <c r="E421" s="30" t="n"/>
      <c r="F421" s="30" t="n"/>
      <c r="G421" s="30" t="n"/>
      <c r="H421" s="29" t="n"/>
      <c r="I421" s="31">
        <f>IF(OR(E421="",F421=""),"",ROUND(MOD(F421-E421,1)*1440,0))</f>
        <v/>
      </c>
      <c r="J421" s="31">
        <f>IF(OR(F421="",G421=""),"",ROUND(MOD(G421-F421,1)*1440,0))</f>
        <v/>
      </c>
      <c r="K421" s="32">
        <f>IF(I421="","",IF(I421&gt;LateMinutes,"Late",""))</f>
        <v/>
      </c>
      <c r="L421" s="29" t="n"/>
    </row>
    <row r="422">
      <c r="A422" s="27" t="n"/>
      <c r="B422" s="28" t="n"/>
      <c r="C422" s="29" t="n"/>
      <c r="D422" s="29" t="n"/>
      <c r="E422" s="30" t="n"/>
      <c r="F422" s="30" t="n"/>
      <c r="G422" s="30" t="n"/>
      <c r="H422" s="29" t="n"/>
      <c r="I422" s="31">
        <f>IF(OR(E422="",F422=""),"",ROUND(MOD(F422-E422,1)*1440,0))</f>
        <v/>
      </c>
      <c r="J422" s="31">
        <f>IF(OR(F422="",G422=""),"",ROUND(MOD(G422-F422,1)*1440,0))</f>
        <v/>
      </c>
      <c r="K422" s="32">
        <f>IF(I422="","",IF(I422&gt;LateMinutes,"Late",""))</f>
        <v/>
      </c>
      <c r="L422" s="29" t="n"/>
    </row>
    <row r="423">
      <c r="A423" s="27" t="n"/>
      <c r="B423" s="28" t="n"/>
      <c r="C423" s="29" t="n"/>
      <c r="D423" s="29" t="n"/>
      <c r="E423" s="30" t="n"/>
      <c r="F423" s="30" t="n"/>
      <c r="G423" s="30" t="n"/>
      <c r="H423" s="29" t="n"/>
      <c r="I423" s="31">
        <f>IF(OR(E423="",F423=""),"",ROUND(MOD(F423-E423,1)*1440,0))</f>
        <v/>
      </c>
      <c r="J423" s="31">
        <f>IF(OR(F423="",G423=""),"",ROUND(MOD(G423-F423,1)*1440,0))</f>
        <v/>
      </c>
      <c r="K423" s="32">
        <f>IF(I423="","",IF(I423&gt;LateMinutes,"Late",""))</f>
        <v/>
      </c>
      <c r="L423" s="29" t="n"/>
    </row>
    <row r="424">
      <c r="A424" s="27" t="n"/>
      <c r="B424" s="28" t="n"/>
      <c r="C424" s="29" t="n"/>
      <c r="D424" s="29" t="n"/>
      <c r="E424" s="30" t="n"/>
      <c r="F424" s="30" t="n"/>
      <c r="G424" s="30" t="n"/>
      <c r="H424" s="29" t="n"/>
      <c r="I424" s="31">
        <f>IF(OR(E424="",F424=""),"",ROUND(MOD(F424-E424,1)*1440,0))</f>
        <v/>
      </c>
      <c r="J424" s="31">
        <f>IF(OR(F424="",G424=""),"",ROUND(MOD(G424-F424,1)*1440,0))</f>
        <v/>
      </c>
      <c r="K424" s="32">
        <f>IF(I424="","",IF(I424&gt;LateMinutes,"Late",""))</f>
        <v/>
      </c>
      <c r="L424" s="29" t="n"/>
    </row>
    <row r="425">
      <c r="A425" s="27" t="n"/>
      <c r="B425" s="28" t="n"/>
      <c r="C425" s="29" t="n"/>
      <c r="D425" s="29" t="n"/>
      <c r="E425" s="30" t="n"/>
      <c r="F425" s="30" t="n"/>
      <c r="G425" s="30" t="n"/>
      <c r="H425" s="29" t="n"/>
      <c r="I425" s="31">
        <f>IF(OR(E425="",F425=""),"",ROUND(MOD(F425-E425,1)*1440,0))</f>
        <v/>
      </c>
      <c r="J425" s="31">
        <f>IF(OR(F425="",G425=""),"",ROUND(MOD(G425-F425,1)*1440,0))</f>
        <v/>
      </c>
      <c r="K425" s="32">
        <f>IF(I425="","",IF(I425&gt;LateMinutes,"Late",""))</f>
        <v/>
      </c>
      <c r="L425" s="29" t="n"/>
    </row>
    <row r="426">
      <c r="A426" s="27" t="n"/>
      <c r="B426" s="28" t="n"/>
      <c r="C426" s="29" t="n"/>
      <c r="D426" s="29" t="n"/>
      <c r="E426" s="30" t="n"/>
      <c r="F426" s="30" t="n"/>
      <c r="G426" s="30" t="n"/>
      <c r="H426" s="29" t="n"/>
      <c r="I426" s="31">
        <f>IF(OR(E426="",F426=""),"",ROUND(MOD(F426-E426,1)*1440,0))</f>
        <v/>
      </c>
      <c r="J426" s="31">
        <f>IF(OR(F426="",G426=""),"",ROUND(MOD(G426-F426,1)*1440,0))</f>
        <v/>
      </c>
      <c r="K426" s="32">
        <f>IF(I426="","",IF(I426&gt;LateMinutes,"Late",""))</f>
        <v/>
      </c>
      <c r="L426" s="29" t="n"/>
    </row>
    <row r="427">
      <c r="A427" s="27" t="n"/>
      <c r="B427" s="28" t="n"/>
      <c r="C427" s="29" t="n"/>
      <c r="D427" s="29" t="n"/>
      <c r="E427" s="30" t="n"/>
      <c r="F427" s="30" t="n"/>
      <c r="G427" s="30" t="n"/>
      <c r="H427" s="29" t="n"/>
      <c r="I427" s="31">
        <f>IF(OR(E427="",F427=""),"",ROUND(MOD(F427-E427,1)*1440,0))</f>
        <v/>
      </c>
      <c r="J427" s="31">
        <f>IF(OR(F427="",G427=""),"",ROUND(MOD(G427-F427,1)*1440,0))</f>
        <v/>
      </c>
      <c r="K427" s="32">
        <f>IF(I427="","",IF(I427&gt;LateMinutes,"Late",""))</f>
        <v/>
      </c>
      <c r="L427" s="29" t="n"/>
    </row>
    <row r="428">
      <c r="A428" s="27" t="n"/>
      <c r="B428" s="28" t="n"/>
      <c r="C428" s="29" t="n"/>
      <c r="D428" s="29" t="n"/>
      <c r="E428" s="30" t="n"/>
      <c r="F428" s="30" t="n"/>
      <c r="G428" s="30" t="n"/>
      <c r="H428" s="29" t="n"/>
      <c r="I428" s="31">
        <f>IF(OR(E428="",F428=""),"",ROUND(MOD(F428-E428,1)*1440,0))</f>
        <v/>
      </c>
      <c r="J428" s="31">
        <f>IF(OR(F428="",G428=""),"",ROUND(MOD(G428-F428,1)*1440,0))</f>
        <v/>
      </c>
      <c r="K428" s="32">
        <f>IF(I428="","",IF(I428&gt;LateMinutes,"Late",""))</f>
        <v/>
      </c>
      <c r="L428" s="29" t="n"/>
    </row>
    <row r="429">
      <c r="A429" s="27" t="n"/>
      <c r="B429" s="28" t="n"/>
      <c r="C429" s="29" t="n"/>
      <c r="D429" s="29" t="n"/>
      <c r="E429" s="30" t="n"/>
      <c r="F429" s="30" t="n"/>
      <c r="G429" s="30" t="n"/>
      <c r="H429" s="29" t="n"/>
      <c r="I429" s="31">
        <f>IF(OR(E429="",F429=""),"",ROUND(MOD(F429-E429,1)*1440,0))</f>
        <v/>
      </c>
      <c r="J429" s="31">
        <f>IF(OR(F429="",G429=""),"",ROUND(MOD(G429-F429,1)*1440,0))</f>
        <v/>
      </c>
      <c r="K429" s="32">
        <f>IF(I429="","",IF(I429&gt;LateMinutes,"Late",""))</f>
        <v/>
      </c>
      <c r="L429" s="29" t="n"/>
    </row>
    <row r="430">
      <c r="A430" s="27" t="n"/>
      <c r="B430" s="28" t="n"/>
      <c r="C430" s="29" t="n"/>
      <c r="D430" s="29" t="n"/>
      <c r="E430" s="30" t="n"/>
      <c r="F430" s="30" t="n"/>
      <c r="G430" s="30" t="n"/>
      <c r="H430" s="29" t="n"/>
      <c r="I430" s="31">
        <f>IF(OR(E430="",F430=""),"",ROUND(MOD(F430-E430,1)*1440,0))</f>
        <v/>
      </c>
      <c r="J430" s="31">
        <f>IF(OR(F430="",G430=""),"",ROUND(MOD(G430-F430,1)*1440,0))</f>
        <v/>
      </c>
      <c r="K430" s="32">
        <f>IF(I430="","",IF(I430&gt;LateMinutes,"Late",""))</f>
        <v/>
      </c>
      <c r="L430" s="29" t="n"/>
    </row>
    <row r="431">
      <c r="A431" s="27" t="n"/>
      <c r="B431" s="28" t="n"/>
      <c r="C431" s="29" t="n"/>
      <c r="D431" s="29" t="n"/>
      <c r="E431" s="30" t="n"/>
      <c r="F431" s="30" t="n"/>
      <c r="G431" s="30" t="n"/>
      <c r="H431" s="29" t="n"/>
      <c r="I431" s="31">
        <f>IF(OR(E431="",F431=""),"",ROUND(MOD(F431-E431,1)*1440,0))</f>
        <v/>
      </c>
      <c r="J431" s="31">
        <f>IF(OR(F431="",G431=""),"",ROUND(MOD(G431-F431,1)*1440,0))</f>
        <v/>
      </c>
      <c r="K431" s="32">
        <f>IF(I431="","",IF(I431&gt;LateMinutes,"Late",""))</f>
        <v/>
      </c>
      <c r="L431" s="29" t="n"/>
    </row>
    <row r="432">
      <c r="A432" s="27" t="n"/>
      <c r="B432" s="28" t="n"/>
      <c r="C432" s="29" t="n"/>
      <c r="D432" s="29" t="n"/>
      <c r="E432" s="30" t="n"/>
      <c r="F432" s="30" t="n"/>
      <c r="G432" s="30" t="n"/>
      <c r="H432" s="29" t="n"/>
      <c r="I432" s="31">
        <f>IF(OR(E432="",F432=""),"",ROUND(MOD(F432-E432,1)*1440,0))</f>
        <v/>
      </c>
      <c r="J432" s="31">
        <f>IF(OR(F432="",G432=""),"",ROUND(MOD(G432-F432,1)*1440,0))</f>
        <v/>
      </c>
      <c r="K432" s="32">
        <f>IF(I432="","",IF(I432&gt;LateMinutes,"Late",""))</f>
        <v/>
      </c>
      <c r="L432" s="29" t="n"/>
    </row>
    <row r="433">
      <c r="A433" s="27" t="n"/>
      <c r="B433" s="28" t="n"/>
      <c r="C433" s="29" t="n"/>
      <c r="D433" s="29" t="n"/>
      <c r="E433" s="30" t="n"/>
      <c r="F433" s="30" t="n"/>
      <c r="G433" s="30" t="n"/>
      <c r="H433" s="29" t="n"/>
      <c r="I433" s="31">
        <f>IF(OR(E433="",F433=""),"",ROUND(MOD(F433-E433,1)*1440,0))</f>
        <v/>
      </c>
      <c r="J433" s="31">
        <f>IF(OR(F433="",G433=""),"",ROUND(MOD(G433-F433,1)*1440,0))</f>
        <v/>
      </c>
      <c r="K433" s="32">
        <f>IF(I433="","",IF(I433&gt;LateMinutes,"Late",""))</f>
        <v/>
      </c>
      <c r="L433" s="29" t="n"/>
    </row>
    <row r="434">
      <c r="A434" s="27" t="n"/>
      <c r="B434" s="28" t="n"/>
      <c r="C434" s="29" t="n"/>
      <c r="D434" s="29" t="n"/>
      <c r="E434" s="30" t="n"/>
      <c r="F434" s="30" t="n"/>
      <c r="G434" s="30" t="n"/>
      <c r="H434" s="29" t="n"/>
      <c r="I434" s="31">
        <f>IF(OR(E434="",F434=""),"",ROUND(MOD(F434-E434,1)*1440,0))</f>
        <v/>
      </c>
      <c r="J434" s="31">
        <f>IF(OR(F434="",G434=""),"",ROUND(MOD(G434-F434,1)*1440,0))</f>
        <v/>
      </c>
      <c r="K434" s="32">
        <f>IF(I434="","",IF(I434&gt;LateMinutes,"Late",""))</f>
        <v/>
      </c>
      <c r="L434" s="29" t="n"/>
    </row>
    <row r="435">
      <c r="A435" s="27" t="n"/>
      <c r="B435" s="28" t="n"/>
      <c r="C435" s="29" t="n"/>
      <c r="D435" s="29" t="n"/>
      <c r="E435" s="30" t="n"/>
      <c r="F435" s="30" t="n"/>
      <c r="G435" s="30" t="n"/>
      <c r="H435" s="29" t="n"/>
      <c r="I435" s="31">
        <f>IF(OR(E435="",F435=""),"",ROUND(MOD(F435-E435,1)*1440,0))</f>
        <v/>
      </c>
      <c r="J435" s="31">
        <f>IF(OR(F435="",G435=""),"",ROUND(MOD(G435-F435,1)*1440,0))</f>
        <v/>
      </c>
      <c r="K435" s="32">
        <f>IF(I435="","",IF(I435&gt;LateMinutes,"Late",""))</f>
        <v/>
      </c>
      <c r="L435" s="29" t="n"/>
    </row>
    <row r="436">
      <c r="A436" s="27" t="n"/>
      <c r="B436" s="28" t="n"/>
      <c r="C436" s="29" t="n"/>
      <c r="D436" s="29" t="n"/>
      <c r="E436" s="30" t="n"/>
      <c r="F436" s="30" t="n"/>
      <c r="G436" s="30" t="n"/>
      <c r="H436" s="29" t="n"/>
      <c r="I436" s="31">
        <f>IF(OR(E436="",F436=""),"",ROUND(MOD(F436-E436,1)*1440,0))</f>
        <v/>
      </c>
      <c r="J436" s="31">
        <f>IF(OR(F436="",G436=""),"",ROUND(MOD(G436-F436,1)*1440,0))</f>
        <v/>
      </c>
      <c r="K436" s="32">
        <f>IF(I436="","",IF(I436&gt;LateMinutes,"Late",""))</f>
        <v/>
      </c>
      <c r="L436" s="29" t="n"/>
    </row>
    <row r="437">
      <c r="A437" s="27" t="n"/>
      <c r="B437" s="28" t="n"/>
      <c r="C437" s="29" t="n"/>
      <c r="D437" s="29" t="n"/>
      <c r="E437" s="30" t="n"/>
      <c r="F437" s="30" t="n"/>
      <c r="G437" s="30" t="n"/>
      <c r="H437" s="29" t="n"/>
      <c r="I437" s="31">
        <f>IF(OR(E437="",F437=""),"",ROUND(MOD(F437-E437,1)*1440,0))</f>
        <v/>
      </c>
      <c r="J437" s="31">
        <f>IF(OR(F437="",G437=""),"",ROUND(MOD(G437-F437,1)*1440,0))</f>
        <v/>
      </c>
      <c r="K437" s="32">
        <f>IF(I437="","",IF(I437&gt;LateMinutes,"Late",""))</f>
        <v/>
      </c>
      <c r="L437" s="29" t="n"/>
    </row>
    <row r="438">
      <c r="A438" s="27" t="n"/>
      <c r="B438" s="28" t="n"/>
      <c r="C438" s="29" t="n"/>
      <c r="D438" s="29" t="n"/>
      <c r="E438" s="30" t="n"/>
      <c r="F438" s="30" t="n"/>
      <c r="G438" s="30" t="n"/>
      <c r="H438" s="29" t="n"/>
      <c r="I438" s="31">
        <f>IF(OR(E438="",F438=""),"",ROUND(MOD(F438-E438,1)*1440,0))</f>
        <v/>
      </c>
      <c r="J438" s="31">
        <f>IF(OR(F438="",G438=""),"",ROUND(MOD(G438-F438,1)*1440,0))</f>
        <v/>
      </c>
      <c r="K438" s="32">
        <f>IF(I438="","",IF(I438&gt;LateMinutes,"Late",""))</f>
        <v/>
      </c>
      <c r="L438" s="29" t="n"/>
    </row>
    <row r="439">
      <c r="A439" s="27" t="n"/>
      <c r="B439" s="28" t="n"/>
      <c r="C439" s="29" t="n"/>
      <c r="D439" s="29" t="n"/>
      <c r="E439" s="30" t="n"/>
      <c r="F439" s="30" t="n"/>
      <c r="G439" s="30" t="n"/>
      <c r="H439" s="29" t="n"/>
      <c r="I439" s="31">
        <f>IF(OR(E439="",F439=""),"",ROUND(MOD(F439-E439,1)*1440,0))</f>
        <v/>
      </c>
      <c r="J439" s="31">
        <f>IF(OR(F439="",G439=""),"",ROUND(MOD(G439-F439,1)*1440,0))</f>
        <v/>
      </c>
      <c r="K439" s="32">
        <f>IF(I439="","",IF(I439&gt;LateMinutes,"Late",""))</f>
        <v/>
      </c>
      <c r="L439" s="29" t="n"/>
    </row>
    <row r="440">
      <c r="A440" s="27" t="n"/>
      <c r="B440" s="28" t="n"/>
      <c r="C440" s="29" t="n"/>
      <c r="D440" s="29" t="n"/>
      <c r="E440" s="30" t="n"/>
      <c r="F440" s="30" t="n"/>
      <c r="G440" s="30" t="n"/>
      <c r="H440" s="29" t="n"/>
      <c r="I440" s="31">
        <f>IF(OR(E440="",F440=""),"",ROUND(MOD(F440-E440,1)*1440,0))</f>
        <v/>
      </c>
      <c r="J440" s="31">
        <f>IF(OR(F440="",G440=""),"",ROUND(MOD(G440-F440,1)*1440,0))</f>
        <v/>
      </c>
      <c r="K440" s="32">
        <f>IF(I440="","",IF(I440&gt;LateMinutes,"Late",""))</f>
        <v/>
      </c>
      <c r="L440" s="29" t="n"/>
    </row>
    <row r="441">
      <c r="A441" s="27" t="n"/>
      <c r="B441" s="28" t="n"/>
      <c r="C441" s="29" t="n"/>
      <c r="D441" s="29" t="n"/>
      <c r="E441" s="30" t="n"/>
      <c r="F441" s="30" t="n"/>
      <c r="G441" s="30" t="n"/>
      <c r="H441" s="29" t="n"/>
      <c r="I441" s="31">
        <f>IF(OR(E441="",F441=""),"",ROUND(MOD(F441-E441,1)*1440,0))</f>
        <v/>
      </c>
      <c r="J441" s="31">
        <f>IF(OR(F441="",G441=""),"",ROUND(MOD(G441-F441,1)*1440,0))</f>
        <v/>
      </c>
      <c r="K441" s="32">
        <f>IF(I441="","",IF(I441&gt;LateMinutes,"Late",""))</f>
        <v/>
      </c>
      <c r="L441" s="29" t="n"/>
    </row>
    <row r="442">
      <c r="A442" s="27" t="n"/>
      <c r="B442" s="28" t="n"/>
      <c r="C442" s="29" t="n"/>
      <c r="D442" s="29" t="n"/>
      <c r="E442" s="30" t="n"/>
      <c r="F442" s="30" t="n"/>
      <c r="G442" s="30" t="n"/>
      <c r="H442" s="29" t="n"/>
      <c r="I442" s="31">
        <f>IF(OR(E442="",F442=""),"",ROUND(MOD(F442-E442,1)*1440,0))</f>
        <v/>
      </c>
      <c r="J442" s="31">
        <f>IF(OR(F442="",G442=""),"",ROUND(MOD(G442-F442,1)*1440,0))</f>
        <v/>
      </c>
      <c r="K442" s="32">
        <f>IF(I442="","",IF(I442&gt;LateMinutes,"Late",""))</f>
        <v/>
      </c>
      <c r="L442" s="29" t="n"/>
    </row>
    <row r="443">
      <c r="A443" s="27" t="n"/>
      <c r="B443" s="28" t="n"/>
      <c r="C443" s="29" t="n"/>
      <c r="D443" s="29" t="n"/>
      <c r="E443" s="30" t="n"/>
      <c r="F443" s="30" t="n"/>
      <c r="G443" s="30" t="n"/>
      <c r="H443" s="29" t="n"/>
      <c r="I443" s="31">
        <f>IF(OR(E443="",F443=""),"",ROUND(MOD(F443-E443,1)*1440,0))</f>
        <v/>
      </c>
      <c r="J443" s="31">
        <f>IF(OR(F443="",G443=""),"",ROUND(MOD(G443-F443,1)*1440,0))</f>
        <v/>
      </c>
      <c r="K443" s="32">
        <f>IF(I443="","",IF(I443&gt;LateMinutes,"Late",""))</f>
        <v/>
      </c>
      <c r="L443" s="29" t="n"/>
    </row>
    <row r="444">
      <c r="A444" s="27" t="n"/>
      <c r="B444" s="28" t="n"/>
      <c r="C444" s="29" t="n"/>
      <c r="D444" s="29" t="n"/>
      <c r="E444" s="30" t="n"/>
      <c r="F444" s="30" t="n"/>
      <c r="G444" s="30" t="n"/>
      <c r="H444" s="29" t="n"/>
      <c r="I444" s="31">
        <f>IF(OR(E444="",F444=""),"",ROUND(MOD(F444-E444,1)*1440,0))</f>
        <v/>
      </c>
      <c r="J444" s="31">
        <f>IF(OR(F444="",G444=""),"",ROUND(MOD(G444-F444,1)*1440,0))</f>
        <v/>
      </c>
      <c r="K444" s="32">
        <f>IF(I444="","",IF(I444&gt;LateMinutes,"Late",""))</f>
        <v/>
      </c>
      <c r="L444" s="29" t="n"/>
    </row>
    <row r="445">
      <c r="A445" s="27" t="n"/>
      <c r="B445" s="28" t="n"/>
      <c r="C445" s="29" t="n"/>
      <c r="D445" s="29" t="n"/>
      <c r="E445" s="30" t="n"/>
      <c r="F445" s="30" t="n"/>
      <c r="G445" s="30" t="n"/>
      <c r="H445" s="29" t="n"/>
      <c r="I445" s="31">
        <f>IF(OR(E445="",F445=""),"",ROUND(MOD(F445-E445,1)*1440,0))</f>
        <v/>
      </c>
      <c r="J445" s="31">
        <f>IF(OR(F445="",G445=""),"",ROUND(MOD(G445-F445,1)*1440,0))</f>
        <v/>
      </c>
      <c r="K445" s="32">
        <f>IF(I445="","",IF(I445&gt;LateMinutes,"Late",""))</f>
        <v/>
      </c>
      <c r="L445" s="29" t="n"/>
    </row>
    <row r="446">
      <c r="A446" s="27" t="n"/>
      <c r="B446" s="28" t="n"/>
      <c r="C446" s="29" t="n"/>
      <c r="D446" s="29" t="n"/>
      <c r="E446" s="30" t="n"/>
      <c r="F446" s="30" t="n"/>
      <c r="G446" s="30" t="n"/>
      <c r="H446" s="29" t="n"/>
      <c r="I446" s="31">
        <f>IF(OR(E446="",F446=""),"",ROUND(MOD(F446-E446,1)*1440,0))</f>
        <v/>
      </c>
      <c r="J446" s="31">
        <f>IF(OR(F446="",G446=""),"",ROUND(MOD(G446-F446,1)*1440,0))</f>
        <v/>
      </c>
      <c r="K446" s="32">
        <f>IF(I446="","",IF(I446&gt;LateMinutes,"Late",""))</f>
        <v/>
      </c>
      <c r="L446" s="29" t="n"/>
    </row>
    <row r="447">
      <c r="A447" s="27" t="n"/>
      <c r="B447" s="28" t="n"/>
      <c r="C447" s="29" t="n"/>
      <c r="D447" s="29" t="n"/>
      <c r="E447" s="30" t="n"/>
      <c r="F447" s="30" t="n"/>
      <c r="G447" s="30" t="n"/>
      <c r="H447" s="29" t="n"/>
      <c r="I447" s="31">
        <f>IF(OR(E447="",F447=""),"",ROUND(MOD(F447-E447,1)*1440,0))</f>
        <v/>
      </c>
      <c r="J447" s="31">
        <f>IF(OR(F447="",G447=""),"",ROUND(MOD(G447-F447,1)*1440,0))</f>
        <v/>
      </c>
      <c r="K447" s="32">
        <f>IF(I447="","",IF(I447&gt;LateMinutes,"Late",""))</f>
        <v/>
      </c>
      <c r="L447" s="29" t="n"/>
    </row>
    <row r="448">
      <c r="A448" s="27" t="n"/>
      <c r="B448" s="28" t="n"/>
      <c r="C448" s="29" t="n"/>
      <c r="D448" s="29" t="n"/>
      <c r="E448" s="30" t="n"/>
      <c r="F448" s="30" t="n"/>
      <c r="G448" s="30" t="n"/>
      <c r="H448" s="29" t="n"/>
      <c r="I448" s="31">
        <f>IF(OR(E448="",F448=""),"",ROUND(MOD(F448-E448,1)*1440,0))</f>
        <v/>
      </c>
      <c r="J448" s="31">
        <f>IF(OR(F448="",G448=""),"",ROUND(MOD(G448-F448,1)*1440,0))</f>
        <v/>
      </c>
      <c r="K448" s="32">
        <f>IF(I448="","",IF(I448&gt;LateMinutes,"Late",""))</f>
        <v/>
      </c>
      <c r="L448" s="29" t="n"/>
    </row>
    <row r="449">
      <c r="A449" s="27" t="n"/>
      <c r="B449" s="28" t="n"/>
      <c r="C449" s="29" t="n"/>
      <c r="D449" s="29" t="n"/>
      <c r="E449" s="30" t="n"/>
      <c r="F449" s="30" t="n"/>
      <c r="G449" s="30" t="n"/>
      <c r="H449" s="29" t="n"/>
      <c r="I449" s="31">
        <f>IF(OR(E449="",F449=""),"",ROUND(MOD(F449-E449,1)*1440,0))</f>
        <v/>
      </c>
      <c r="J449" s="31">
        <f>IF(OR(F449="",G449=""),"",ROUND(MOD(G449-F449,1)*1440,0))</f>
        <v/>
      </c>
      <c r="K449" s="32">
        <f>IF(I449="","",IF(I449&gt;LateMinutes,"Late",""))</f>
        <v/>
      </c>
      <c r="L449" s="29" t="n"/>
    </row>
    <row r="450">
      <c r="A450" s="27" t="n"/>
      <c r="B450" s="28" t="n"/>
      <c r="C450" s="29" t="n"/>
      <c r="D450" s="29" t="n"/>
      <c r="E450" s="30" t="n"/>
      <c r="F450" s="30" t="n"/>
      <c r="G450" s="30" t="n"/>
      <c r="H450" s="29" t="n"/>
      <c r="I450" s="31">
        <f>IF(OR(E450="",F450=""),"",ROUND(MOD(F450-E450,1)*1440,0))</f>
        <v/>
      </c>
      <c r="J450" s="31">
        <f>IF(OR(F450="",G450=""),"",ROUND(MOD(G450-F450,1)*1440,0))</f>
        <v/>
      </c>
      <c r="K450" s="32">
        <f>IF(I450="","",IF(I450&gt;LateMinutes,"Late",""))</f>
        <v/>
      </c>
      <c r="L450" s="29" t="n"/>
    </row>
    <row r="451">
      <c r="A451" s="27" t="n"/>
      <c r="B451" s="28" t="n"/>
      <c r="C451" s="29" t="n"/>
      <c r="D451" s="29" t="n"/>
      <c r="E451" s="30" t="n"/>
      <c r="F451" s="30" t="n"/>
      <c r="G451" s="30" t="n"/>
      <c r="H451" s="29" t="n"/>
      <c r="I451" s="31">
        <f>IF(OR(E451="",F451=""),"",ROUND(MOD(F451-E451,1)*1440,0))</f>
        <v/>
      </c>
      <c r="J451" s="31">
        <f>IF(OR(F451="",G451=""),"",ROUND(MOD(G451-F451,1)*1440,0))</f>
        <v/>
      </c>
      <c r="K451" s="32">
        <f>IF(I451="","",IF(I451&gt;LateMinutes,"Late",""))</f>
        <v/>
      </c>
      <c r="L451" s="29" t="n"/>
    </row>
    <row r="452">
      <c r="A452" s="27" t="n"/>
      <c r="B452" s="28" t="n"/>
      <c r="C452" s="29" t="n"/>
      <c r="D452" s="29" t="n"/>
      <c r="E452" s="30" t="n"/>
      <c r="F452" s="30" t="n"/>
      <c r="G452" s="30" t="n"/>
      <c r="H452" s="29" t="n"/>
      <c r="I452" s="31">
        <f>IF(OR(E452="",F452=""),"",ROUND(MOD(F452-E452,1)*1440,0))</f>
        <v/>
      </c>
      <c r="J452" s="31">
        <f>IF(OR(F452="",G452=""),"",ROUND(MOD(G452-F452,1)*1440,0))</f>
        <v/>
      </c>
      <c r="K452" s="32">
        <f>IF(I452="","",IF(I452&gt;LateMinutes,"Late",""))</f>
        <v/>
      </c>
      <c r="L452" s="29" t="n"/>
    </row>
    <row r="453">
      <c r="A453" s="27" t="n"/>
      <c r="B453" s="28" t="n"/>
      <c r="C453" s="29" t="n"/>
      <c r="D453" s="29" t="n"/>
      <c r="E453" s="30" t="n"/>
      <c r="F453" s="30" t="n"/>
      <c r="G453" s="30" t="n"/>
      <c r="H453" s="29" t="n"/>
      <c r="I453" s="31">
        <f>IF(OR(E453="",F453=""),"",ROUND(MOD(F453-E453,1)*1440,0))</f>
        <v/>
      </c>
      <c r="J453" s="31">
        <f>IF(OR(F453="",G453=""),"",ROUND(MOD(G453-F453,1)*1440,0))</f>
        <v/>
      </c>
      <c r="K453" s="32">
        <f>IF(I453="","",IF(I453&gt;LateMinutes,"Late",""))</f>
        <v/>
      </c>
      <c r="L453" s="29" t="n"/>
    </row>
    <row r="454">
      <c r="A454" s="27" t="n"/>
      <c r="B454" s="28" t="n"/>
      <c r="C454" s="29" t="n"/>
      <c r="D454" s="29" t="n"/>
      <c r="E454" s="30" t="n"/>
      <c r="F454" s="30" t="n"/>
      <c r="G454" s="30" t="n"/>
      <c r="H454" s="29" t="n"/>
      <c r="I454" s="31">
        <f>IF(OR(E454="",F454=""),"",ROUND(MOD(F454-E454,1)*1440,0))</f>
        <v/>
      </c>
      <c r="J454" s="31">
        <f>IF(OR(F454="",G454=""),"",ROUND(MOD(G454-F454,1)*1440,0))</f>
        <v/>
      </c>
      <c r="K454" s="32">
        <f>IF(I454="","",IF(I454&gt;LateMinutes,"Late",""))</f>
        <v/>
      </c>
      <c r="L454" s="29" t="n"/>
    </row>
    <row r="455">
      <c r="A455" s="27" t="n"/>
      <c r="B455" s="28" t="n"/>
      <c r="C455" s="29" t="n"/>
      <c r="D455" s="29" t="n"/>
      <c r="E455" s="30" t="n"/>
      <c r="F455" s="30" t="n"/>
      <c r="G455" s="30" t="n"/>
      <c r="H455" s="29" t="n"/>
      <c r="I455" s="31">
        <f>IF(OR(E455="",F455=""),"",ROUND(MOD(F455-E455,1)*1440,0))</f>
        <v/>
      </c>
      <c r="J455" s="31">
        <f>IF(OR(F455="",G455=""),"",ROUND(MOD(G455-F455,1)*1440,0))</f>
        <v/>
      </c>
      <c r="K455" s="32">
        <f>IF(I455="","",IF(I455&gt;LateMinutes,"Late",""))</f>
        <v/>
      </c>
      <c r="L455" s="29" t="n"/>
    </row>
    <row r="456">
      <c r="A456" s="27" t="n"/>
      <c r="B456" s="28" t="n"/>
      <c r="C456" s="29" t="n"/>
      <c r="D456" s="29" t="n"/>
      <c r="E456" s="30" t="n"/>
      <c r="F456" s="30" t="n"/>
      <c r="G456" s="30" t="n"/>
      <c r="H456" s="29" t="n"/>
      <c r="I456" s="31">
        <f>IF(OR(E456="",F456=""),"",ROUND(MOD(F456-E456,1)*1440,0))</f>
        <v/>
      </c>
      <c r="J456" s="31">
        <f>IF(OR(F456="",G456=""),"",ROUND(MOD(G456-F456,1)*1440,0))</f>
        <v/>
      </c>
      <c r="K456" s="32">
        <f>IF(I456="","",IF(I456&gt;LateMinutes,"Late",""))</f>
        <v/>
      </c>
      <c r="L456" s="29" t="n"/>
    </row>
    <row r="457">
      <c r="A457" s="27" t="n"/>
      <c r="B457" s="28" t="n"/>
      <c r="C457" s="29" t="n"/>
      <c r="D457" s="29" t="n"/>
      <c r="E457" s="30" t="n"/>
      <c r="F457" s="30" t="n"/>
      <c r="G457" s="30" t="n"/>
      <c r="H457" s="29" t="n"/>
      <c r="I457" s="31">
        <f>IF(OR(E457="",F457=""),"",ROUND(MOD(F457-E457,1)*1440,0))</f>
        <v/>
      </c>
      <c r="J457" s="31">
        <f>IF(OR(F457="",G457=""),"",ROUND(MOD(G457-F457,1)*1440,0))</f>
        <v/>
      </c>
      <c r="K457" s="32">
        <f>IF(I457="","",IF(I457&gt;LateMinutes,"Late",""))</f>
        <v/>
      </c>
      <c r="L457" s="29" t="n"/>
    </row>
    <row r="458">
      <c r="A458" s="27" t="n"/>
      <c r="B458" s="28" t="n"/>
      <c r="C458" s="29" t="n"/>
      <c r="D458" s="29" t="n"/>
      <c r="E458" s="30" t="n"/>
      <c r="F458" s="30" t="n"/>
      <c r="G458" s="30" t="n"/>
      <c r="H458" s="29" t="n"/>
      <c r="I458" s="31">
        <f>IF(OR(E458="",F458=""),"",ROUND(MOD(F458-E458,1)*1440,0))</f>
        <v/>
      </c>
      <c r="J458" s="31">
        <f>IF(OR(F458="",G458=""),"",ROUND(MOD(G458-F458,1)*1440,0))</f>
        <v/>
      </c>
      <c r="K458" s="32">
        <f>IF(I458="","",IF(I458&gt;LateMinutes,"Late",""))</f>
        <v/>
      </c>
      <c r="L458" s="29" t="n"/>
    </row>
    <row r="459">
      <c r="A459" s="27" t="n"/>
      <c r="B459" s="28" t="n"/>
      <c r="C459" s="29" t="n"/>
      <c r="D459" s="29" t="n"/>
      <c r="E459" s="30" t="n"/>
      <c r="F459" s="30" t="n"/>
      <c r="G459" s="30" t="n"/>
      <c r="H459" s="29" t="n"/>
      <c r="I459" s="31">
        <f>IF(OR(E459="",F459=""),"",ROUND(MOD(F459-E459,1)*1440,0))</f>
        <v/>
      </c>
      <c r="J459" s="31">
        <f>IF(OR(F459="",G459=""),"",ROUND(MOD(G459-F459,1)*1440,0))</f>
        <v/>
      </c>
      <c r="K459" s="32">
        <f>IF(I459="","",IF(I459&gt;LateMinutes,"Late",""))</f>
        <v/>
      </c>
      <c r="L459" s="29" t="n"/>
    </row>
    <row r="460">
      <c r="A460" s="27" t="n"/>
      <c r="B460" s="28" t="n"/>
      <c r="C460" s="29" t="n"/>
      <c r="D460" s="29" t="n"/>
      <c r="E460" s="30" t="n"/>
      <c r="F460" s="30" t="n"/>
      <c r="G460" s="30" t="n"/>
      <c r="H460" s="29" t="n"/>
      <c r="I460" s="31">
        <f>IF(OR(E460="",F460=""),"",ROUND(MOD(F460-E460,1)*1440,0))</f>
        <v/>
      </c>
      <c r="J460" s="31">
        <f>IF(OR(F460="",G460=""),"",ROUND(MOD(G460-F460,1)*1440,0))</f>
        <v/>
      </c>
      <c r="K460" s="32">
        <f>IF(I460="","",IF(I460&gt;LateMinutes,"Late",""))</f>
        <v/>
      </c>
      <c r="L460" s="29" t="n"/>
    </row>
    <row r="461">
      <c r="A461" s="27" t="n"/>
      <c r="B461" s="28" t="n"/>
      <c r="C461" s="29" t="n"/>
      <c r="D461" s="29" t="n"/>
      <c r="E461" s="30" t="n"/>
      <c r="F461" s="30" t="n"/>
      <c r="G461" s="30" t="n"/>
      <c r="H461" s="29" t="n"/>
      <c r="I461" s="31">
        <f>IF(OR(E461="",F461=""),"",ROUND(MOD(F461-E461,1)*1440,0))</f>
        <v/>
      </c>
      <c r="J461" s="31">
        <f>IF(OR(F461="",G461=""),"",ROUND(MOD(G461-F461,1)*1440,0))</f>
        <v/>
      </c>
      <c r="K461" s="32">
        <f>IF(I461="","",IF(I461&gt;LateMinutes,"Late",""))</f>
        <v/>
      </c>
      <c r="L461" s="29" t="n"/>
    </row>
    <row r="462">
      <c r="A462" s="27" t="n"/>
      <c r="B462" s="28" t="n"/>
      <c r="C462" s="29" t="n"/>
      <c r="D462" s="29" t="n"/>
      <c r="E462" s="30" t="n"/>
      <c r="F462" s="30" t="n"/>
      <c r="G462" s="30" t="n"/>
      <c r="H462" s="29" t="n"/>
      <c r="I462" s="31">
        <f>IF(OR(E462="",F462=""),"",ROUND(MOD(F462-E462,1)*1440,0))</f>
        <v/>
      </c>
      <c r="J462" s="31">
        <f>IF(OR(F462="",G462=""),"",ROUND(MOD(G462-F462,1)*1440,0))</f>
        <v/>
      </c>
      <c r="K462" s="32">
        <f>IF(I462="","",IF(I462&gt;LateMinutes,"Late",""))</f>
        <v/>
      </c>
      <c r="L462" s="29" t="n"/>
    </row>
    <row r="463">
      <c r="A463" s="27" t="n"/>
      <c r="B463" s="28" t="n"/>
      <c r="C463" s="29" t="n"/>
      <c r="D463" s="29" t="n"/>
      <c r="E463" s="30" t="n"/>
      <c r="F463" s="30" t="n"/>
      <c r="G463" s="30" t="n"/>
      <c r="H463" s="29" t="n"/>
      <c r="I463" s="31">
        <f>IF(OR(E463="",F463=""),"",ROUND(MOD(F463-E463,1)*1440,0))</f>
        <v/>
      </c>
      <c r="J463" s="31">
        <f>IF(OR(F463="",G463=""),"",ROUND(MOD(G463-F463,1)*1440,0))</f>
        <v/>
      </c>
      <c r="K463" s="32">
        <f>IF(I463="","",IF(I463&gt;LateMinutes,"Late",""))</f>
        <v/>
      </c>
      <c r="L463" s="29" t="n"/>
    </row>
    <row r="464">
      <c r="A464" s="27" t="n"/>
      <c r="B464" s="28" t="n"/>
      <c r="C464" s="29" t="n"/>
      <c r="D464" s="29" t="n"/>
      <c r="E464" s="30" t="n"/>
      <c r="F464" s="30" t="n"/>
      <c r="G464" s="30" t="n"/>
      <c r="H464" s="29" t="n"/>
      <c r="I464" s="31">
        <f>IF(OR(E464="",F464=""),"",ROUND(MOD(F464-E464,1)*1440,0))</f>
        <v/>
      </c>
      <c r="J464" s="31">
        <f>IF(OR(F464="",G464=""),"",ROUND(MOD(G464-F464,1)*1440,0))</f>
        <v/>
      </c>
      <c r="K464" s="32">
        <f>IF(I464="","",IF(I464&gt;LateMinutes,"Late",""))</f>
        <v/>
      </c>
      <c r="L464" s="29" t="n"/>
    </row>
    <row r="465">
      <c r="A465" s="27" t="n"/>
      <c r="B465" s="28" t="n"/>
      <c r="C465" s="29" t="n"/>
      <c r="D465" s="29" t="n"/>
      <c r="E465" s="30" t="n"/>
      <c r="F465" s="30" t="n"/>
      <c r="G465" s="30" t="n"/>
      <c r="H465" s="29" t="n"/>
      <c r="I465" s="31">
        <f>IF(OR(E465="",F465=""),"",ROUND(MOD(F465-E465,1)*1440,0))</f>
        <v/>
      </c>
      <c r="J465" s="31">
        <f>IF(OR(F465="",G465=""),"",ROUND(MOD(G465-F465,1)*1440,0))</f>
        <v/>
      </c>
      <c r="K465" s="32">
        <f>IF(I465="","",IF(I465&gt;LateMinutes,"Late",""))</f>
        <v/>
      </c>
      <c r="L465" s="29" t="n"/>
    </row>
    <row r="466">
      <c r="A466" s="27" t="n"/>
      <c r="B466" s="28" t="n"/>
      <c r="C466" s="29" t="n"/>
      <c r="D466" s="29" t="n"/>
      <c r="E466" s="30" t="n"/>
      <c r="F466" s="30" t="n"/>
      <c r="G466" s="30" t="n"/>
      <c r="H466" s="29" t="n"/>
      <c r="I466" s="31">
        <f>IF(OR(E466="",F466=""),"",ROUND(MOD(F466-E466,1)*1440,0))</f>
        <v/>
      </c>
      <c r="J466" s="31">
        <f>IF(OR(F466="",G466=""),"",ROUND(MOD(G466-F466,1)*1440,0))</f>
        <v/>
      </c>
      <c r="K466" s="32">
        <f>IF(I466="","",IF(I466&gt;LateMinutes,"Late",""))</f>
        <v/>
      </c>
      <c r="L466" s="29" t="n"/>
    </row>
    <row r="467">
      <c r="A467" s="27" t="n"/>
      <c r="B467" s="28" t="n"/>
      <c r="C467" s="29" t="n"/>
      <c r="D467" s="29" t="n"/>
      <c r="E467" s="30" t="n"/>
      <c r="F467" s="30" t="n"/>
      <c r="G467" s="30" t="n"/>
      <c r="H467" s="29" t="n"/>
      <c r="I467" s="31">
        <f>IF(OR(E467="",F467=""),"",ROUND(MOD(F467-E467,1)*1440,0))</f>
        <v/>
      </c>
      <c r="J467" s="31">
        <f>IF(OR(F467="",G467=""),"",ROUND(MOD(G467-F467,1)*1440,0))</f>
        <v/>
      </c>
      <c r="K467" s="32">
        <f>IF(I467="","",IF(I467&gt;LateMinutes,"Late",""))</f>
        <v/>
      </c>
      <c r="L467" s="29" t="n"/>
    </row>
    <row r="468">
      <c r="A468" s="27" t="n"/>
      <c r="B468" s="28" t="n"/>
      <c r="C468" s="29" t="n"/>
      <c r="D468" s="29" t="n"/>
      <c r="E468" s="30" t="n"/>
      <c r="F468" s="30" t="n"/>
      <c r="G468" s="30" t="n"/>
      <c r="H468" s="29" t="n"/>
      <c r="I468" s="31">
        <f>IF(OR(E468="",F468=""),"",ROUND(MOD(F468-E468,1)*1440,0))</f>
        <v/>
      </c>
      <c r="J468" s="31">
        <f>IF(OR(F468="",G468=""),"",ROUND(MOD(G468-F468,1)*1440,0))</f>
        <v/>
      </c>
      <c r="K468" s="32">
        <f>IF(I468="","",IF(I468&gt;LateMinutes,"Late",""))</f>
        <v/>
      </c>
      <c r="L468" s="29" t="n"/>
    </row>
    <row r="469">
      <c r="A469" s="27" t="n"/>
      <c r="B469" s="28" t="n"/>
      <c r="C469" s="29" t="n"/>
      <c r="D469" s="29" t="n"/>
      <c r="E469" s="30" t="n"/>
      <c r="F469" s="30" t="n"/>
      <c r="G469" s="30" t="n"/>
      <c r="H469" s="29" t="n"/>
      <c r="I469" s="31">
        <f>IF(OR(E469="",F469=""),"",ROUND(MOD(F469-E469,1)*1440,0))</f>
        <v/>
      </c>
      <c r="J469" s="31">
        <f>IF(OR(F469="",G469=""),"",ROUND(MOD(G469-F469,1)*1440,0))</f>
        <v/>
      </c>
      <c r="K469" s="32">
        <f>IF(I469="","",IF(I469&gt;LateMinutes,"Late",""))</f>
        <v/>
      </c>
      <c r="L469" s="29" t="n"/>
    </row>
    <row r="470">
      <c r="A470" s="27" t="n"/>
      <c r="B470" s="28" t="n"/>
      <c r="C470" s="29" t="n"/>
      <c r="D470" s="29" t="n"/>
      <c r="E470" s="30" t="n"/>
      <c r="F470" s="30" t="n"/>
      <c r="G470" s="30" t="n"/>
      <c r="H470" s="29" t="n"/>
      <c r="I470" s="31">
        <f>IF(OR(E470="",F470=""),"",ROUND(MOD(F470-E470,1)*1440,0))</f>
        <v/>
      </c>
      <c r="J470" s="31">
        <f>IF(OR(F470="",G470=""),"",ROUND(MOD(G470-F470,1)*1440,0))</f>
        <v/>
      </c>
      <c r="K470" s="32">
        <f>IF(I470="","",IF(I470&gt;LateMinutes,"Late",""))</f>
        <v/>
      </c>
      <c r="L470" s="29" t="n"/>
    </row>
    <row r="471">
      <c r="A471" s="27" t="n"/>
      <c r="B471" s="28" t="n"/>
      <c r="C471" s="29" t="n"/>
      <c r="D471" s="29" t="n"/>
      <c r="E471" s="30" t="n"/>
      <c r="F471" s="30" t="n"/>
      <c r="G471" s="30" t="n"/>
      <c r="H471" s="29" t="n"/>
      <c r="I471" s="31">
        <f>IF(OR(E471="",F471=""),"",ROUND(MOD(F471-E471,1)*1440,0))</f>
        <v/>
      </c>
      <c r="J471" s="31">
        <f>IF(OR(F471="",G471=""),"",ROUND(MOD(G471-F471,1)*1440,0))</f>
        <v/>
      </c>
      <c r="K471" s="32">
        <f>IF(I471="","",IF(I471&gt;LateMinutes,"Late",""))</f>
        <v/>
      </c>
      <c r="L471" s="29" t="n"/>
    </row>
    <row r="472">
      <c r="A472" s="27" t="n"/>
      <c r="B472" s="28" t="n"/>
      <c r="C472" s="29" t="n"/>
      <c r="D472" s="29" t="n"/>
      <c r="E472" s="30" t="n"/>
      <c r="F472" s="30" t="n"/>
      <c r="G472" s="30" t="n"/>
      <c r="H472" s="29" t="n"/>
      <c r="I472" s="31">
        <f>IF(OR(E472="",F472=""),"",ROUND(MOD(F472-E472,1)*1440,0))</f>
        <v/>
      </c>
      <c r="J472" s="31">
        <f>IF(OR(F472="",G472=""),"",ROUND(MOD(G472-F472,1)*1440,0))</f>
        <v/>
      </c>
      <c r="K472" s="32">
        <f>IF(I472="","",IF(I472&gt;LateMinutes,"Late",""))</f>
        <v/>
      </c>
      <c r="L472" s="29" t="n"/>
    </row>
    <row r="473">
      <c r="A473" s="27" t="n"/>
      <c r="B473" s="28" t="n"/>
      <c r="C473" s="29" t="n"/>
      <c r="D473" s="29" t="n"/>
      <c r="E473" s="30" t="n"/>
      <c r="F473" s="30" t="n"/>
      <c r="G473" s="30" t="n"/>
      <c r="H473" s="29" t="n"/>
      <c r="I473" s="31">
        <f>IF(OR(E473="",F473=""),"",ROUND(MOD(F473-E473,1)*1440,0))</f>
        <v/>
      </c>
      <c r="J473" s="31">
        <f>IF(OR(F473="",G473=""),"",ROUND(MOD(G473-F473,1)*1440,0))</f>
        <v/>
      </c>
      <c r="K473" s="32">
        <f>IF(I473="","",IF(I473&gt;LateMinutes,"Late",""))</f>
        <v/>
      </c>
      <c r="L473" s="29" t="n"/>
    </row>
    <row r="474">
      <c r="A474" s="27" t="n"/>
      <c r="B474" s="28" t="n"/>
      <c r="C474" s="29" t="n"/>
      <c r="D474" s="29" t="n"/>
      <c r="E474" s="30" t="n"/>
      <c r="F474" s="30" t="n"/>
      <c r="G474" s="30" t="n"/>
      <c r="H474" s="29" t="n"/>
      <c r="I474" s="31">
        <f>IF(OR(E474="",F474=""),"",ROUND(MOD(F474-E474,1)*1440,0))</f>
        <v/>
      </c>
      <c r="J474" s="31">
        <f>IF(OR(F474="",G474=""),"",ROUND(MOD(G474-F474,1)*1440,0))</f>
        <v/>
      </c>
      <c r="K474" s="32">
        <f>IF(I474="","",IF(I474&gt;LateMinutes,"Late",""))</f>
        <v/>
      </c>
      <c r="L474" s="29" t="n"/>
    </row>
    <row r="475">
      <c r="A475" s="27" t="n"/>
      <c r="B475" s="28" t="n"/>
      <c r="C475" s="29" t="n"/>
      <c r="D475" s="29" t="n"/>
      <c r="E475" s="30" t="n"/>
      <c r="F475" s="30" t="n"/>
      <c r="G475" s="30" t="n"/>
      <c r="H475" s="29" t="n"/>
      <c r="I475" s="31">
        <f>IF(OR(E475="",F475=""),"",ROUND(MOD(F475-E475,1)*1440,0))</f>
        <v/>
      </c>
      <c r="J475" s="31">
        <f>IF(OR(F475="",G475=""),"",ROUND(MOD(G475-F475,1)*1440,0))</f>
        <v/>
      </c>
      <c r="K475" s="32">
        <f>IF(I475="","",IF(I475&gt;LateMinutes,"Late",""))</f>
        <v/>
      </c>
      <c r="L475" s="29" t="n"/>
    </row>
    <row r="476">
      <c r="A476" s="27" t="n"/>
      <c r="B476" s="28" t="n"/>
      <c r="C476" s="29" t="n"/>
      <c r="D476" s="29" t="n"/>
      <c r="E476" s="30" t="n"/>
      <c r="F476" s="30" t="n"/>
      <c r="G476" s="30" t="n"/>
      <c r="H476" s="29" t="n"/>
      <c r="I476" s="31">
        <f>IF(OR(E476="",F476=""),"",ROUND(MOD(F476-E476,1)*1440,0))</f>
        <v/>
      </c>
      <c r="J476" s="31">
        <f>IF(OR(F476="",G476=""),"",ROUND(MOD(G476-F476,1)*1440,0))</f>
        <v/>
      </c>
      <c r="K476" s="32">
        <f>IF(I476="","",IF(I476&gt;LateMinutes,"Late",""))</f>
        <v/>
      </c>
      <c r="L476" s="29" t="n"/>
    </row>
    <row r="477">
      <c r="A477" s="27" t="n"/>
      <c r="B477" s="28" t="n"/>
      <c r="C477" s="29" t="n"/>
      <c r="D477" s="29" t="n"/>
      <c r="E477" s="30" t="n"/>
      <c r="F477" s="30" t="n"/>
      <c r="G477" s="30" t="n"/>
      <c r="H477" s="29" t="n"/>
      <c r="I477" s="31">
        <f>IF(OR(E477="",F477=""),"",ROUND(MOD(F477-E477,1)*1440,0))</f>
        <v/>
      </c>
      <c r="J477" s="31">
        <f>IF(OR(F477="",G477=""),"",ROUND(MOD(G477-F477,1)*1440,0))</f>
        <v/>
      </c>
      <c r="K477" s="32">
        <f>IF(I477="","",IF(I477&gt;LateMinutes,"Late",""))</f>
        <v/>
      </c>
      <c r="L477" s="29" t="n"/>
    </row>
    <row r="478">
      <c r="A478" s="27" t="n"/>
      <c r="B478" s="28" t="n"/>
      <c r="C478" s="29" t="n"/>
      <c r="D478" s="29" t="n"/>
      <c r="E478" s="30" t="n"/>
      <c r="F478" s="30" t="n"/>
      <c r="G478" s="30" t="n"/>
      <c r="H478" s="29" t="n"/>
      <c r="I478" s="31">
        <f>IF(OR(E478="",F478=""),"",ROUND(MOD(F478-E478,1)*1440,0))</f>
        <v/>
      </c>
      <c r="J478" s="31">
        <f>IF(OR(F478="",G478=""),"",ROUND(MOD(G478-F478,1)*1440,0))</f>
        <v/>
      </c>
      <c r="K478" s="32">
        <f>IF(I478="","",IF(I478&gt;LateMinutes,"Late",""))</f>
        <v/>
      </c>
      <c r="L478" s="29" t="n"/>
    </row>
    <row r="479">
      <c r="A479" s="27" t="n"/>
      <c r="B479" s="28" t="n"/>
      <c r="C479" s="29" t="n"/>
      <c r="D479" s="29" t="n"/>
      <c r="E479" s="30" t="n"/>
      <c r="F479" s="30" t="n"/>
      <c r="G479" s="30" t="n"/>
      <c r="H479" s="29" t="n"/>
      <c r="I479" s="31">
        <f>IF(OR(E479="",F479=""),"",ROUND(MOD(F479-E479,1)*1440,0))</f>
        <v/>
      </c>
      <c r="J479" s="31">
        <f>IF(OR(F479="",G479=""),"",ROUND(MOD(G479-F479,1)*1440,0))</f>
        <v/>
      </c>
      <c r="K479" s="32">
        <f>IF(I479="","",IF(I479&gt;LateMinutes,"Late",""))</f>
        <v/>
      </c>
      <c r="L479" s="29" t="n"/>
    </row>
    <row r="480">
      <c r="A480" s="27" t="n"/>
      <c r="B480" s="28" t="n"/>
      <c r="C480" s="29" t="n"/>
      <c r="D480" s="29" t="n"/>
      <c r="E480" s="30" t="n"/>
      <c r="F480" s="30" t="n"/>
      <c r="G480" s="30" t="n"/>
      <c r="H480" s="29" t="n"/>
      <c r="I480" s="31">
        <f>IF(OR(E480="",F480=""),"",ROUND(MOD(F480-E480,1)*1440,0))</f>
        <v/>
      </c>
      <c r="J480" s="31">
        <f>IF(OR(F480="",G480=""),"",ROUND(MOD(G480-F480,1)*1440,0))</f>
        <v/>
      </c>
      <c r="K480" s="32">
        <f>IF(I480="","",IF(I480&gt;LateMinutes,"Late",""))</f>
        <v/>
      </c>
      <c r="L480" s="29" t="n"/>
    </row>
    <row r="481">
      <c r="A481" s="27" t="n"/>
      <c r="B481" s="28" t="n"/>
      <c r="C481" s="29" t="n"/>
      <c r="D481" s="29" t="n"/>
      <c r="E481" s="30" t="n"/>
      <c r="F481" s="30" t="n"/>
      <c r="G481" s="30" t="n"/>
      <c r="H481" s="29" t="n"/>
      <c r="I481" s="31">
        <f>IF(OR(E481="",F481=""),"",ROUND(MOD(F481-E481,1)*1440,0))</f>
        <v/>
      </c>
      <c r="J481" s="31">
        <f>IF(OR(F481="",G481=""),"",ROUND(MOD(G481-F481,1)*1440,0))</f>
        <v/>
      </c>
      <c r="K481" s="32">
        <f>IF(I481="","",IF(I481&gt;LateMinutes,"Late",""))</f>
        <v/>
      </c>
      <c r="L481" s="29" t="n"/>
    </row>
    <row r="482">
      <c r="A482" s="27" t="n"/>
      <c r="B482" s="28" t="n"/>
      <c r="C482" s="29" t="n"/>
      <c r="D482" s="29" t="n"/>
      <c r="E482" s="30" t="n"/>
      <c r="F482" s="30" t="n"/>
      <c r="G482" s="30" t="n"/>
      <c r="H482" s="29" t="n"/>
      <c r="I482" s="31">
        <f>IF(OR(E482="",F482=""),"",ROUND(MOD(F482-E482,1)*1440,0))</f>
        <v/>
      </c>
      <c r="J482" s="31">
        <f>IF(OR(F482="",G482=""),"",ROUND(MOD(G482-F482,1)*1440,0))</f>
        <v/>
      </c>
      <c r="K482" s="32">
        <f>IF(I482="","",IF(I482&gt;LateMinutes,"Late",""))</f>
        <v/>
      </c>
      <c r="L482" s="29" t="n"/>
    </row>
    <row r="483">
      <c r="A483" s="27" t="n"/>
      <c r="B483" s="28" t="n"/>
      <c r="C483" s="29" t="n"/>
      <c r="D483" s="29" t="n"/>
      <c r="E483" s="30" t="n"/>
      <c r="F483" s="30" t="n"/>
      <c r="G483" s="30" t="n"/>
      <c r="H483" s="29" t="n"/>
      <c r="I483" s="31">
        <f>IF(OR(E483="",F483=""),"",ROUND(MOD(F483-E483,1)*1440,0))</f>
        <v/>
      </c>
      <c r="J483" s="31">
        <f>IF(OR(F483="",G483=""),"",ROUND(MOD(G483-F483,1)*1440,0))</f>
        <v/>
      </c>
      <c r="K483" s="32">
        <f>IF(I483="","",IF(I483&gt;LateMinutes,"Late",""))</f>
        <v/>
      </c>
      <c r="L483" s="29" t="n"/>
    </row>
    <row r="484">
      <c r="A484" s="27" t="n"/>
      <c r="B484" s="28" t="n"/>
      <c r="C484" s="29" t="n"/>
      <c r="D484" s="29" t="n"/>
      <c r="E484" s="30" t="n"/>
      <c r="F484" s="30" t="n"/>
      <c r="G484" s="30" t="n"/>
      <c r="H484" s="29" t="n"/>
      <c r="I484" s="31">
        <f>IF(OR(E484="",F484=""),"",ROUND(MOD(F484-E484,1)*1440,0))</f>
        <v/>
      </c>
      <c r="J484" s="31">
        <f>IF(OR(F484="",G484=""),"",ROUND(MOD(G484-F484,1)*1440,0))</f>
        <v/>
      </c>
      <c r="K484" s="32">
        <f>IF(I484="","",IF(I484&gt;LateMinutes,"Late",""))</f>
        <v/>
      </c>
      <c r="L484" s="29" t="n"/>
    </row>
    <row r="485">
      <c r="A485" s="27" t="n"/>
      <c r="B485" s="28" t="n"/>
      <c r="C485" s="29" t="n"/>
      <c r="D485" s="29" t="n"/>
      <c r="E485" s="30" t="n"/>
      <c r="F485" s="30" t="n"/>
      <c r="G485" s="30" t="n"/>
      <c r="H485" s="29" t="n"/>
      <c r="I485" s="31">
        <f>IF(OR(E485="",F485=""),"",ROUND(MOD(F485-E485,1)*1440,0))</f>
        <v/>
      </c>
      <c r="J485" s="31">
        <f>IF(OR(F485="",G485=""),"",ROUND(MOD(G485-F485,1)*1440,0))</f>
        <v/>
      </c>
      <c r="K485" s="32">
        <f>IF(I485="","",IF(I485&gt;LateMinutes,"Late",""))</f>
        <v/>
      </c>
      <c r="L485" s="29" t="n"/>
    </row>
    <row r="486">
      <c r="A486" s="27" t="n"/>
      <c r="B486" s="28" t="n"/>
      <c r="C486" s="29" t="n"/>
      <c r="D486" s="29" t="n"/>
      <c r="E486" s="30" t="n"/>
      <c r="F486" s="30" t="n"/>
      <c r="G486" s="30" t="n"/>
      <c r="H486" s="29" t="n"/>
      <c r="I486" s="31">
        <f>IF(OR(E486="",F486=""),"",ROUND(MOD(F486-E486,1)*1440,0))</f>
        <v/>
      </c>
      <c r="J486" s="31">
        <f>IF(OR(F486="",G486=""),"",ROUND(MOD(G486-F486,1)*1440,0))</f>
        <v/>
      </c>
      <c r="K486" s="32">
        <f>IF(I486="","",IF(I486&gt;LateMinutes,"Late",""))</f>
        <v/>
      </c>
      <c r="L486" s="29" t="n"/>
    </row>
    <row r="487">
      <c r="A487" s="27" t="n"/>
      <c r="B487" s="28" t="n"/>
      <c r="C487" s="29" t="n"/>
      <c r="D487" s="29" t="n"/>
      <c r="E487" s="30" t="n"/>
      <c r="F487" s="30" t="n"/>
      <c r="G487" s="30" t="n"/>
      <c r="H487" s="29" t="n"/>
      <c r="I487" s="31">
        <f>IF(OR(E487="",F487=""),"",ROUND(MOD(F487-E487,1)*1440,0))</f>
        <v/>
      </c>
      <c r="J487" s="31">
        <f>IF(OR(F487="",G487=""),"",ROUND(MOD(G487-F487,1)*1440,0))</f>
        <v/>
      </c>
      <c r="K487" s="32">
        <f>IF(I487="","",IF(I487&gt;LateMinutes,"Late",""))</f>
        <v/>
      </c>
      <c r="L487" s="29" t="n"/>
    </row>
    <row r="488">
      <c r="A488" s="27" t="n"/>
      <c r="B488" s="28" t="n"/>
      <c r="C488" s="29" t="n"/>
      <c r="D488" s="29" t="n"/>
      <c r="E488" s="30" t="n"/>
      <c r="F488" s="30" t="n"/>
      <c r="G488" s="30" t="n"/>
      <c r="H488" s="29" t="n"/>
      <c r="I488" s="31">
        <f>IF(OR(E488="",F488=""),"",ROUND(MOD(F488-E488,1)*1440,0))</f>
        <v/>
      </c>
      <c r="J488" s="31">
        <f>IF(OR(F488="",G488=""),"",ROUND(MOD(G488-F488,1)*1440,0))</f>
        <v/>
      </c>
      <c r="K488" s="32">
        <f>IF(I488="","",IF(I488&gt;LateMinutes,"Late",""))</f>
        <v/>
      </c>
      <c r="L488" s="29" t="n"/>
    </row>
    <row r="489">
      <c r="A489" s="27" t="n"/>
      <c r="B489" s="28" t="n"/>
      <c r="C489" s="29" t="n"/>
      <c r="D489" s="29" t="n"/>
      <c r="E489" s="30" t="n"/>
      <c r="F489" s="30" t="n"/>
      <c r="G489" s="30" t="n"/>
      <c r="H489" s="29" t="n"/>
      <c r="I489" s="31">
        <f>IF(OR(E489="",F489=""),"",ROUND(MOD(F489-E489,1)*1440,0))</f>
        <v/>
      </c>
      <c r="J489" s="31">
        <f>IF(OR(F489="",G489=""),"",ROUND(MOD(G489-F489,1)*1440,0))</f>
        <v/>
      </c>
      <c r="K489" s="32">
        <f>IF(I489="","",IF(I489&gt;LateMinutes,"Late",""))</f>
        <v/>
      </c>
      <c r="L489" s="29" t="n"/>
    </row>
    <row r="490">
      <c r="A490" s="27" t="n"/>
      <c r="B490" s="28" t="n"/>
      <c r="C490" s="29" t="n"/>
      <c r="D490" s="29" t="n"/>
      <c r="E490" s="30" t="n"/>
      <c r="F490" s="30" t="n"/>
      <c r="G490" s="30" t="n"/>
      <c r="H490" s="29" t="n"/>
      <c r="I490" s="31">
        <f>IF(OR(E490="",F490=""),"",ROUND(MOD(F490-E490,1)*1440,0))</f>
        <v/>
      </c>
      <c r="J490" s="31">
        <f>IF(OR(F490="",G490=""),"",ROUND(MOD(G490-F490,1)*1440,0))</f>
        <v/>
      </c>
      <c r="K490" s="32">
        <f>IF(I490="","",IF(I490&gt;LateMinutes,"Late",""))</f>
        <v/>
      </c>
      <c r="L490" s="29" t="n"/>
    </row>
    <row r="491">
      <c r="A491" s="27" t="n"/>
      <c r="B491" s="28" t="n"/>
      <c r="C491" s="29" t="n"/>
      <c r="D491" s="29" t="n"/>
      <c r="E491" s="30" t="n"/>
      <c r="F491" s="30" t="n"/>
      <c r="G491" s="30" t="n"/>
      <c r="H491" s="29" t="n"/>
      <c r="I491" s="31">
        <f>IF(OR(E491="",F491=""),"",ROUND(MOD(F491-E491,1)*1440,0))</f>
        <v/>
      </c>
      <c r="J491" s="31">
        <f>IF(OR(F491="",G491=""),"",ROUND(MOD(G491-F491,1)*1440,0))</f>
        <v/>
      </c>
      <c r="K491" s="32">
        <f>IF(I491="","",IF(I491&gt;LateMinutes,"Late",""))</f>
        <v/>
      </c>
      <c r="L491" s="29" t="n"/>
    </row>
    <row r="492">
      <c r="A492" s="27" t="n"/>
      <c r="B492" s="28" t="n"/>
      <c r="C492" s="29" t="n"/>
      <c r="D492" s="29" t="n"/>
      <c r="E492" s="30" t="n"/>
      <c r="F492" s="30" t="n"/>
      <c r="G492" s="30" t="n"/>
      <c r="H492" s="29" t="n"/>
      <c r="I492" s="31">
        <f>IF(OR(E492="",F492=""),"",ROUND(MOD(F492-E492,1)*1440,0))</f>
        <v/>
      </c>
      <c r="J492" s="31">
        <f>IF(OR(F492="",G492=""),"",ROUND(MOD(G492-F492,1)*1440,0))</f>
        <v/>
      </c>
      <c r="K492" s="32">
        <f>IF(I492="","",IF(I492&gt;LateMinutes,"Late",""))</f>
        <v/>
      </c>
      <c r="L492" s="29" t="n"/>
    </row>
    <row r="493">
      <c r="A493" s="27" t="n"/>
      <c r="B493" s="28" t="n"/>
      <c r="C493" s="29" t="n"/>
      <c r="D493" s="29" t="n"/>
      <c r="E493" s="30" t="n"/>
      <c r="F493" s="30" t="n"/>
      <c r="G493" s="30" t="n"/>
      <c r="H493" s="29" t="n"/>
      <c r="I493" s="31">
        <f>IF(OR(E493="",F493=""),"",ROUND(MOD(F493-E493,1)*1440,0))</f>
        <v/>
      </c>
      <c r="J493" s="31">
        <f>IF(OR(F493="",G493=""),"",ROUND(MOD(G493-F493,1)*1440,0))</f>
        <v/>
      </c>
      <c r="K493" s="32">
        <f>IF(I493="","",IF(I493&gt;LateMinutes,"Late",""))</f>
        <v/>
      </c>
      <c r="L493" s="29" t="n"/>
    </row>
    <row r="494">
      <c r="A494" s="27" t="n"/>
      <c r="B494" s="28" t="n"/>
      <c r="C494" s="29" t="n"/>
      <c r="D494" s="29" t="n"/>
      <c r="E494" s="30" t="n"/>
      <c r="F494" s="30" t="n"/>
      <c r="G494" s="30" t="n"/>
      <c r="H494" s="29" t="n"/>
      <c r="I494" s="31">
        <f>IF(OR(E494="",F494=""),"",ROUND(MOD(F494-E494,1)*1440,0))</f>
        <v/>
      </c>
      <c r="J494" s="31">
        <f>IF(OR(F494="",G494=""),"",ROUND(MOD(G494-F494,1)*1440,0))</f>
        <v/>
      </c>
      <c r="K494" s="32">
        <f>IF(I494="","",IF(I494&gt;LateMinutes,"Late",""))</f>
        <v/>
      </c>
      <c r="L494" s="29" t="n"/>
    </row>
    <row r="495">
      <c r="A495" s="27" t="n"/>
      <c r="B495" s="28" t="n"/>
      <c r="C495" s="29" t="n"/>
      <c r="D495" s="29" t="n"/>
      <c r="E495" s="30" t="n"/>
      <c r="F495" s="30" t="n"/>
      <c r="G495" s="30" t="n"/>
      <c r="H495" s="29" t="n"/>
      <c r="I495" s="31">
        <f>IF(OR(E495="",F495=""),"",ROUND(MOD(F495-E495,1)*1440,0))</f>
        <v/>
      </c>
      <c r="J495" s="31">
        <f>IF(OR(F495="",G495=""),"",ROUND(MOD(G495-F495,1)*1440,0))</f>
        <v/>
      </c>
      <c r="K495" s="32">
        <f>IF(I495="","",IF(I495&gt;LateMinutes,"Late",""))</f>
        <v/>
      </c>
      <c r="L495" s="29" t="n"/>
    </row>
    <row r="496">
      <c r="A496" s="27" t="n"/>
      <c r="B496" s="28" t="n"/>
      <c r="C496" s="29" t="n"/>
      <c r="D496" s="29" t="n"/>
      <c r="E496" s="30" t="n"/>
      <c r="F496" s="30" t="n"/>
      <c r="G496" s="30" t="n"/>
      <c r="H496" s="29" t="n"/>
      <c r="I496" s="31">
        <f>IF(OR(E496="",F496=""),"",ROUND(MOD(F496-E496,1)*1440,0))</f>
        <v/>
      </c>
      <c r="J496" s="31">
        <f>IF(OR(F496="",G496=""),"",ROUND(MOD(G496-F496,1)*1440,0))</f>
        <v/>
      </c>
      <c r="K496" s="32">
        <f>IF(I496="","",IF(I496&gt;LateMinutes,"Late",""))</f>
        <v/>
      </c>
      <c r="L496" s="29" t="n"/>
    </row>
    <row r="497">
      <c r="A497" s="27" t="n"/>
      <c r="B497" s="28" t="n"/>
      <c r="C497" s="29" t="n"/>
      <c r="D497" s="29" t="n"/>
      <c r="E497" s="30" t="n"/>
      <c r="F497" s="30" t="n"/>
      <c r="G497" s="30" t="n"/>
      <c r="H497" s="29" t="n"/>
      <c r="I497" s="31">
        <f>IF(OR(E497="",F497=""),"",ROUND(MOD(F497-E497,1)*1440,0))</f>
        <v/>
      </c>
      <c r="J497" s="31">
        <f>IF(OR(F497="",G497=""),"",ROUND(MOD(G497-F497,1)*1440,0))</f>
        <v/>
      </c>
      <c r="K497" s="32">
        <f>IF(I497="","",IF(I497&gt;LateMinutes,"Late",""))</f>
        <v/>
      </c>
      <c r="L497" s="29" t="n"/>
    </row>
    <row r="498">
      <c r="A498" s="27" t="n"/>
      <c r="B498" s="28" t="n"/>
      <c r="C498" s="29" t="n"/>
      <c r="D498" s="29" t="n"/>
      <c r="E498" s="30" t="n"/>
      <c r="F498" s="30" t="n"/>
      <c r="G498" s="30" t="n"/>
      <c r="H498" s="29" t="n"/>
      <c r="I498" s="31">
        <f>IF(OR(E498="",F498=""),"",ROUND(MOD(F498-E498,1)*1440,0))</f>
        <v/>
      </c>
      <c r="J498" s="31">
        <f>IF(OR(F498="",G498=""),"",ROUND(MOD(G498-F498,1)*1440,0))</f>
        <v/>
      </c>
      <c r="K498" s="32">
        <f>IF(I498="","",IF(I498&gt;LateMinutes,"Late",""))</f>
        <v/>
      </c>
      <c r="L498" s="29" t="n"/>
    </row>
    <row r="499">
      <c r="A499" s="27" t="n"/>
      <c r="B499" s="28" t="n"/>
      <c r="C499" s="29" t="n"/>
      <c r="D499" s="29" t="n"/>
      <c r="E499" s="30" t="n"/>
      <c r="F499" s="30" t="n"/>
      <c r="G499" s="30" t="n"/>
      <c r="H499" s="29" t="n"/>
      <c r="I499" s="31">
        <f>IF(OR(E499="",F499=""),"",ROUND(MOD(F499-E499,1)*1440,0))</f>
        <v/>
      </c>
      <c r="J499" s="31">
        <f>IF(OR(F499="",G499=""),"",ROUND(MOD(G499-F499,1)*1440,0))</f>
        <v/>
      </c>
      <c r="K499" s="32">
        <f>IF(I499="","",IF(I499&gt;LateMinutes,"Late",""))</f>
        <v/>
      </c>
      <c r="L499" s="29" t="n"/>
    </row>
    <row r="500">
      <c r="A500" s="27" t="n"/>
      <c r="B500" s="28" t="n"/>
      <c r="C500" s="29" t="n"/>
      <c r="D500" s="29" t="n"/>
      <c r="E500" s="30" t="n"/>
      <c r="F500" s="30" t="n"/>
      <c r="G500" s="30" t="n"/>
      <c r="H500" s="29" t="n"/>
      <c r="I500" s="31">
        <f>IF(OR(E500="",F500=""),"",ROUND(MOD(F500-E500,1)*1440,0))</f>
        <v/>
      </c>
      <c r="J500" s="31">
        <f>IF(OR(F500="",G500=""),"",ROUND(MOD(G500-F500,1)*1440,0))</f>
        <v/>
      </c>
      <c r="K500" s="32">
        <f>IF(I500="","",IF(I500&gt;LateMinutes,"Late",""))</f>
        <v/>
      </c>
      <c r="L500" s="29" t="n"/>
    </row>
    <row r="501">
      <c r="A501" s="27" t="n"/>
      <c r="B501" s="28" t="n"/>
      <c r="C501" s="29" t="n"/>
      <c r="D501" s="29" t="n"/>
      <c r="E501" s="30" t="n"/>
      <c r="F501" s="30" t="n"/>
      <c r="G501" s="30" t="n"/>
      <c r="H501" s="29" t="n"/>
      <c r="I501" s="31">
        <f>IF(OR(E501="",F501=""),"",ROUND(MOD(F501-E501,1)*1440,0))</f>
        <v/>
      </c>
      <c r="J501" s="31">
        <f>IF(OR(F501="",G501=""),"",ROUND(MOD(G501-F501,1)*1440,0))</f>
        <v/>
      </c>
      <c r="K501" s="32">
        <f>IF(I501="","",IF(I501&gt;LateMinutes,"Late",""))</f>
        <v/>
      </c>
      <c r="L501" s="29" t="n"/>
    </row>
    <row r="502">
      <c r="A502" s="27" t="n"/>
      <c r="B502" s="28" t="n"/>
      <c r="C502" s="29" t="n"/>
      <c r="D502" s="29" t="n"/>
      <c r="E502" s="30" t="n"/>
      <c r="F502" s="30" t="n"/>
      <c r="G502" s="30" t="n"/>
      <c r="H502" s="29" t="n"/>
      <c r="I502" s="31">
        <f>IF(OR(E502="",F502=""),"",ROUND(MOD(F502-E502,1)*1440,0))</f>
        <v/>
      </c>
      <c r="J502" s="31">
        <f>IF(OR(F502="",G502=""),"",ROUND(MOD(G502-F502,1)*1440,0))</f>
        <v/>
      </c>
      <c r="K502" s="32">
        <f>IF(I502="","",IF(I502&gt;LateMinutes,"Late",""))</f>
        <v/>
      </c>
      <c r="L502" s="29" t="n"/>
    </row>
    <row r="503">
      <c r="A503" s="27" t="n"/>
      <c r="B503" s="28" t="n"/>
      <c r="C503" s="29" t="n"/>
      <c r="D503" s="29" t="n"/>
      <c r="E503" s="30" t="n"/>
      <c r="F503" s="30" t="n"/>
      <c r="G503" s="30" t="n"/>
      <c r="H503" s="29" t="n"/>
      <c r="I503" s="31">
        <f>IF(OR(E503="",F503=""),"",ROUND(MOD(F503-E503,1)*1440,0))</f>
        <v/>
      </c>
      <c r="J503" s="31">
        <f>IF(OR(F503="",G503=""),"",ROUND(MOD(G503-F503,1)*1440,0))</f>
        <v/>
      </c>
      <c r="K503" s="32">
        <f>IF(I503="","",IF(I503&gt;LateMinutes,"Late",""))</f>
        <v/>
      </c>
      <c r="L503" s="29" t="n"/>
    </row>
    <row r="504">
      <c r="A504" s="27" t="n"/>
      <c r="B504" s="28" t="n"/>
      <c r="C504" s="29" t="n"/>
      <c r="D504" s="29" t="n"/>
      <c r="E504" s="30" t="n"/>
      <c r="F504" s="30" t="n"/>
      <c r="G504" s="30" t="n"/>
      <c r="H504" s="29" t="n"/>
      <c r="I504" s="31">
        <f>IF(OR(E504="",F504=""),"",ROUND(MOD(F504-E504,1)*1440,0))</f>
        <v/>
      </c>
      <c r="J504" s="31">
        <f>IF(OR(F504="",G504=""),"",ROUND(MOD(G504-F504,1)*1440,0))</f>
        <v/>
      </c>
      <c r="K504" s="32">
        <f>IF(I504="","",IF(I504&gt;LateMinutes,"Late",""))</f>
        <v/>
      </c>
      <c r="L504" s="29" t="n"/>
    </row>
    <row r="505">
      <c r="A505" s="27" t="n"/>
      <c r="B505" s="28" t="n"/>
      <c r="C505" s="29" t="n"/>
      <c r="D505" s="29" t="n"/>
      <c r="E505" s="30" t="n"/>
      <c r="F505" s="30" t="n"/>
      <c r="G505" s="30" t="n"/>
      <c r="H505" s="29" t="n"/>
      <c r="I505" s="31">
        <f>IF(OR(E505="",F505=""),"",ROUND(MOD(F505-E505,1)*1440,0))</f>
        <v/>
      </c>
      <c r="J505" s="31">
        <f>IF(OR(F505="",G505=""),"",ROUND(MOD(G505-F505,1)*1440,0))</f>
        <v/>
      </c>
      <c r="K505" s="32">
        <f>IF(I505="","",IF(I505&gt;LateMinutes,"Late",""))</f>
        <v/>
      </c>
      <c r="L505" s="29" t="n"/>
    </row>
  </sheetData>
  <mergeCells count="1">
    <mergeCell ref="A1:L1"/>
  </mergeCells>
  <conditionalFormatting sqref="I6:K505">
    <cfRule type="expression" priority="1" dxfId="3">
      <formula>$K6="Late"</formula>
    </cfRule>
  </conditionalFormatting>
  <dataValidations count="2">
    <dataValidation sqref="B6:B505" showDropDown="0" showInputMessage="0" showErrorMessage="0" allowBlank="1" errorTitle="Not on the list" error="Pick one from the list. You can change the list on the Settings tab." type="list">
      <formula1>=ShiftList</formula1>
    </dataValidation>
    <dataValidation sqref="D6:D505" showDropDown="0" showInputMessage="0" showErrorMessage="0" allowBlank="1" errorTitle="Not on the list" error="Pick one from the list. You can change the list on the Settings tab." type="list">
      <formula1>=HelpList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0" customWidth="1" min="3" max="3"/>
    <col width="12" customWidth="1" min="4" max="4"/>
    <col width="12" customWidth="1" min="5" max="5"/>
    <col width="12" customWidth="1" min="6" max="6"/>
    <col width="13" customWidth="1" min="7" max="7"/>
    <col width="40" customWidth="1" min="8" max="8"/>
  </cols>
  <sheetData>
    <row r="1" ht="48" customHeight="1">
      <c r="A1" s="1" t="inlineStr">
        <is>
          <t>Hour by Hour
FREE TEMPLATE  ·  ANDON TOOL</t>
        </is>
      </c>
    </row>
    <row r="2">
      <c r="A2" s="11" t="inlineStr">
        <is>
          <t>Type the target and actual for each hour. Differences and running totals are calculated. Red means behind.</t>
        </is>
      </c>
      <c r="G2" s="14" t="inlineStr">
        <is>
          <t>Type here</t>
        </is>
      </c>
      <c r="H2" s="24" t="inlineStr">
        <is>
          <t>Calculated</t>
        </is>
      </c>
    </row>
    <row r="4">
      <c r="A4" s="12" t="inlineStr">
        <is>
          <t>Line</t>
        </is>
      </c>
      <c r="B4" s="29" t="inlineStr">
        <is>
          <t>Line 2</t>
        </is>
      </c>
      <c r="C4" s="12" t="inlineStr">
        <is>
          <t>Date</t>
        </is>
      </c>
      <c r="D4" s="27" t="n">
        <v>46329</v>
      </c>
      <c r="E4" s="12" t="inlineStr">
        <is>
          <t>Shift</t>
        </is>
      </c>
      <c r="F4" s="28" t="inlineStr">
        <is>
          <t>1st</t>
        </is>
      </c>
      <c r="G4" s="12" t="inlineStr">
        <is>
          <t>Shift starts</t>
        </is>
      </c>
      <c r="H4" s="38" t="n">
        <v>0.25</v>
      </c>
    </row>
    <row r="6" ht="30" customHeight="1">
      <c r="A6" s="25" t="inlineStr">
        <is>
          <t>Hour</t>
        </is>
      </c>
      <c r="B6" s="26" t="inlineStr">
        <is>
          <t>Target</t>
        </is>
      </c>
      <c r="C6" s="26" t="inlineStr">
        <is>
          <t>Actual</t>
        </is>
      </c>
      <c r="D6" s="26" t="inlineStr">
        <is>
          <t>Difference</t>
        </is>
      </c>
      <c r="E6" s="26" t="inlineStr">
        <is>
          <t>Running target</t>
        </is>
      </c>
      <c r="F6" s="26" t="inlineStr">
        <is>
          <t>Running actual</t>
        </is>
      </c>
      <c r="G6" s="26" t="inlineStr">
        <is>
          <t>Running difference</t>
        </is>
      </c>
      <c r="H6" s="26" t="inlineStr">
        <is>
          <t>Reason if behind</t>
        </is>
      </c>
    </row>
    <row r="7">
      <c r="A7" s="33">
        <f>IF($H$4="","Hour 1",TEXT($H$4+0/24,"h AM/PM")&amp;" – "&amp;TEXT($H$4+1/24,"h AM/PM"))</f>
        <v/>
      </c>
      <c r="B7" s="39" t="n">
        <v>60</v>
      </c>
      <c r="C7" s="39" t="n">
        <v>58</v>
      </c>
      <c r="D7" s="40">
        <f>IF(OR(B7="",C7=""),"",C7-B7)</f>
        <v/>
      </c>
      <c r="E7" s="31">
        <f>IF(B7="","",SUM($B$7:B7))</f>
        <v/>
      </c>
      <c r="F7" s="31">
        <f>IF(C7="","",SUM($C$7:C7))</f>
        <v/>
      </c>
      <c r="G7" s="40">
        <f>IF(OR(E7="",F7=""),"",F7-E7)</f>
        <v/>
      </c>
      <c r="H7" s="29" t="n"/>
    </row>
    <row r="8">
      <c r="A8" s="33">
        <f>IF($H$4="","Hour 2",TEXT($H$4+1/24,"h AM/PM")&amp;" – "&amp;TEXT($H$4+2/24,"h AM/PM"))</f>
        <v/>
      </c>
      <c r="B8" s="39" t="n">
        <v>60</v>
      </c>
      <c r="C8" s="39" t="n">
        <v>62</v>
      </c>
      <c r="D8" s="40">
        <f>IF(OR(B8="",C8=""),"",C8-B8)</f>
        <v/>
      </c>
      <c r="E8" s="31">
        <f>IF(B8="","",SUM($B$7:B8))</f>
        <v/>
      </c>
      <c r="F8" s="31">
        <f>IF(C8="","",SUM($C$7:C8))</f>
        <v/>
      </c>
      <c r="G8" s="40">
        <f>IF(OR(E8="",F8=""),"",F8-E8)</f>
        <v/>
      </c>
      <c r="H8" s="29" t="n"/>
    </row>
    <row r="9">
      <c r="A9" s="33">
        <f>IF($H$4="","Hour 3",TEXT($H$4+2/24,"h AM/PM")&amp;" – "&amp;TEXT($H$4+3/24,"h AM/PM"))</f>
        <v/>
      </c>
      <c r="B9" s="39" t="n">
        <v>60</v>
      </c>
      <c r="C9" s="39" t="n">
        <v>47</v>
      </c>
      <c r="D9" s="40">
        <f>IF(OR(B9="",C9=""),"",C9-B9)</f>
        <v/>
      </c>
      <c r="E9" s="31">
        <f>IF(B9="","",SUM($B$7:B9))</f>
        <v/>
      </c>
      <c r="F9" s="31">
        <f>IF(C9="","",SUM($C$7:C9))</f>
        <v/>
      </c>
      <c r="G9" s="40">
        <f>IF(OR(E9="",F9=""),"",F9-E9)</f>
        <v/>
      </c>
      <c r="H9" s="29" t="inlineStr">
        <is>
          <t>Waited 12 min for material</t>
        </is>
      </c>
    </row>
    <row r="10">
      <c r="A10" s="33">
        <f>IF($H$4="","Hour 4",TEXT($H$4+3/24,"h AM/PM")&amp;" – "&amp;TEXT($H$4+4/24,"h AM/PM"))</f>
        <v/>
      </c>
      <c r="B10" s="39" t="n">
        <v>60</v>
      </c>
      <c r="C10" s="39" t="n"/>
      <c r="D10" s="40">
        <f>IF(OR(B10="",C10=""),"",C10-B10)</f>
        <v/>
      </c>
      <c r="E10" s="31">
        <f>IF(B10="","",SUM($B$7:B10))</f>
        <v/>
      </c>
      <c r="F10" s="31">
        <f>IF(C10="","",SUM($C$7:C10))</f>
        <v/>
      </c>
      <c r="G10" s="40">
        <f>IF(OR(E10="",F10=""),"",F10-E10)</f>
        <v/>
      </c>
      <c r="H10" s="29" t="n"/>
    </row>
    <row r="11">
      <c r="A11" s="33">
        <f>IF($H$4="","Hour 5",TEXT($H$4+4/24,"h AM/PM")&amp;" – "&amp;TEXT($H$4+5/24,"h AM/PM"))</f>
        <v/>
      </c>
      <c r="B11" s="39" t="n">
        <v>60</v>
      </c>
      <c r="C11" s="39" t="n"/>
      <c r="D11" s="40">
        <f>IF(OR(B11="",C11=""),"",C11-B11)</f>
        <v/>
      </c>
      <c r="E11" s="31">
        <f>IF(B11="","",SUM($B$7:B11))</f>
        <v/>
      </c>
      <c r="F11" s="31">
        <f>IF(C11="","",SUM($C$7:C11))</f>
        <v/>
      </c>
      <c r="G11" s="40">
        <f>IF(OR(E11="",F11=""),"",F11-E11)</f>
        <v/>
      </c>
      <c r="H11" s="29" t="n"/>
    </row>
    <row r="12">
      <c r="A12" s="33">
        <f>IF($H$4="","Hour 6",TEXT($H$4+5/24,"h AM/PM")&amp;" – "&amp;TEXT($H$4+6/24,"h AM/PM"))</f>
        <v/>
      </c>
      <c r="B12" s="39" t="n">
        <v>60</v>
      </c>
      <c r="C12" s="39" t="n"/>
      <c r="D12" s="40">
        <f>IF(OR(B12="",C12=""),"",C12-B12)</f>
        <v/>
      </c>
      <c r="E12" s="31">
        <f>IF(B12="","",SUM($B$7:B12))</f>
        <v/>
      </c>
      <c r="F12" s="31">
        <f>IF(C12="","",SUM($C$7:C12))</f>
        <v/>
      </c>
      <c r="G12" s="40">
        <f>IF(OR(E12="",F12=""),"",F12-E12)</f>
        <v/>
      </c>
      <c r="H12" s="29" t="n"/>
    </row>
    <row r="13">
      <c r="A13" s="33">
        <f>IF($H$4="","Hour 7",TEXT($H$4+6/24,"h AM/PM")&amp;" – "&amp;TEXT($H$4+7/24,"h AM/PM"))</f>
        <v/>
      </c>
      <c r="B13" s="39" t="n">
        <v>60</v>
      </c>
      <c r="C13" s="39" t="n"/>
      <c r="D13" s="40">
        <f>IF(OR(B13="",C13=""),"",C13-B13)</f>
        <v/>
      </c>
      <c r="E13" s="31">
        <f>IF(B13="","",SUM($B$7:B13))</f>
        <v/>
      </c>
      <c r="F13" s="31">
        <f>IF(C13="","",SUM($C$7:C13))</f>
        <v/>
      </c>
      <c r="G13" s="40">
        <f>IF(OR(E13="",F13=""),"",F13-E13)</f>
        <v/>
      </c>
      <c r="H13" s="29" t="n"/>
    </row>
    <row r="14">
      <c r="A14" s="33">
        <f>IF($H$4="","Hour 8",TEXT($H$4+7/24,"h AM/PM")&amp;" – "&amp;TEXT($H$4+8/24,"h AM/PM"))</f>
        <v/>
      </c>
      <c r="B14" s="39" t="n">
        <v>60</v>
      </c>
      <c r="C14" s="39" t="n"/>
      <c r="D14" s="40">
        <f>IF(OR(B14="",C14=""),"",C14-B14)</f>
        <v/>
      </c>
      <c r="E14" s="31">
        <f>IF(B14="","",SUM($B$7:B14))</f>
        <v/>
      </c>
      <c r="F14" s="31">
        <f>IF(C14="","",SUM($C$7:C14))</f>
        <v/>
      </c>
      <c r="G14" s="40">
        <f>IF(OR(E14="",F14=""),"",F14-E14)</f>
        <v/>
      </c>
      <c r="H14" s="29" t="n"/>
    </row>
    <row r="15">
      <c r="A15" s="33">
        <f>IF($H$4="","Hour 9",TEXT($H$4+8/24,"h AM/PM")&amp;" – "&amp;TEXT($H$4+9/24,"h AM/PM"))</f>
        <v/>
      </c>
      <c r="B15" s="39" t="n"/>
      <c r="C15" s="39" t="n"/>
      <c r="D15" s="40">
        <f>IF(OR(B15="",C15=""),"",C15-B15)</f>
        <v/>
      </c>
      <c r="E15" s="31">
        <f>IF(B15="","",SUM($B$7:B15))</f>
        <v/>
      </c>
      <c r="F15" s="31">
        <f>IF(C15="","",SUM($C$7:C15))</f>
        <v/>
      </c>
      <c r="G15" s="40">
        <f>IF(OR(E15="",F15=""),"",F15-E15)</f>
        <v/>
      </c>
      <c r="H15" s="29" t="n"/>
    </row>
    <row r="16">
      <c r="A16" s="33">
        <f>IF($H$4="","Hour 10",TEXT($H$4+9/24,"h AM/PM")&amp;" – "&amp;TEXT($H$4+10/24,"h AM/PM"))</f>
        <v/>
      </c>
      <c r="B16" s="39" t="n"/>
      <c r="C16" s="39" t="n"/>
      <c r="D16" s="40">
        <f>IF(OR(B16="",C16=""),"",C16-B16)</f>
        <v/>
      </c>
      <c r="E16" s="31">
        <f>IF(B16="","",SUM($B$7:B16))</f>
        <v/>
      </c>
      <c r="F16" s="31">
        <f>IF(C16="","",SUM($C$7:C16))</f>
        <v/>
      </c>
      <c r="G16" s="40">
        <f>IF(OR(E16="",F16=""),"",F16-E16)</f>
        <v/>
      </c>
      <c r="H16" s="29" t="n"/>
    </row>
    <row r="17">
      <c r="A17" s="33">
        <f>IF($H$4="","Hour 11",TEXT($H$4+10/24,"h AM/PM")&amp;" – "&amp;TEXT($H$4+11/24,"h AM/PM"))</f>
        <v/>
      </c>
      <c r="B17" s="39" t="n"/>
      <c r="C17" s="39" t="n"/>
      <c r="D17" s="40">
        <f>IF(OR(B17="",C17=""),"",C17-B17)</f>
        <v/>
      </c>
      <c r="E17" s="31">
        <f>IF(B17="","",SUM($B$7:B17))</f>
        <v/>
      </c>
      <c r="F17" s="31">
        <f>IF(C17="","",SUM($C$7:C17))</f>
        <v/>
      </c>
      <c r="G17" s="40">
        <f>IF(OR(E17="",F17=""),"",F17-E17)</f>
        <v/>
      </c>
      <c r="H17" s="29" t="n"/>
    </row>
    <row r="18">
      <c r="A18" s="33">
        <f>IF($H$4="","Hour 12",TEXT($H$4+11/24,"h AM/PM")&amp;" – "&amp;TEXT($H$4+12/24,"h AM/PM"))</f>
        <v/>
      </c>
      <c r="B18" s="39" t="n"/>
      <c r="C18" s="39" t="n"/>
      <c r="D18" s="40">
        <f>IF(OR(B18="",C18=""),"",C18-B18)</f>
        <v/>
      </c>
      <c r="E18" s="31">
        <f>IF(B18="","",SUM($B$7:B18))</f>
        <v/>
      </c>
      <c r="F18" s="31">
        <f>IF(C18="","",SUM($C$7:C18))</f>
        <v/>
      </c>
      <c r="G18" s="40">
        <f>IF(OR(E18="",F18=""),"",F18-E18)</f>
        <v/>
      </c>
      <c r="H18" s="29" t="n"/>
    </row>
    <row r="19">
      <c r="A19" s="12" t="inlineStr">
        <is>
          <t>Shift total</t>
        </is>
      </c>
      <c r="B19" s="36">
        <f>SUM(B7:B18)</f>
        <v/>
      </c>
      <c r="C19" s="36">
        <f>SUM(C7:C18)</f>
        <v/>
      </c>
    </row>
    <row r="20">
      <c r="A20" s="12" t="inlineStr">
        <is>
          <t>So far</t>
        </is>
      </c>
      <c r="B20" s="41" t="inlineStr">
        <is>
          <t>Difference</t>
        </is>
      </c>
      <c r="D20" s="40">
        <f>IF(COUNT(C7:C18)=0,"",SUM(C7:C18)-SUMPRODUCT(B7:B18*(C7:C18&lt;&gt;"")))</f>
        <v/>
      </c>
      <c r="E20" s="41" t="inlineStr">
        <is>
          <t>% of target</t>
        </is>
      </c>
      <c r="F20" s="42">
        <f>IF(COUNT(C7:C18)=0,"",IFERROR(SUM(C7:C18)/SUMPRODUCT(B7:B18*(C7:C18&lt;&gt;"")),""))</f>
        <v/>
      </c>
    </row>
    <row r="22">
      <c r="A22" s="11" t="inlineStr">
        <is>
          <t>The example shows an 8-hour shift at 60 an hour, three hours in. Clear the numbers and type your own; there are rows for up to 12 hours.</t>
        </is>
      </c>
    </row>
  </sheetData>
  <mergeCells count="1">
    <mergeCell ref="A1:H1"/>
  </mergeCells>
  <conditionalFormatting sqref="D7:D18">
    <cfRule type="expression" priority="1" dxfId="3">
      <formula>AND(ISNUMBER(D7),D7&lt;0)</formula>
    </cfRule>
    <cfRule type="expression" priority="2" dxfId="4">
      <formula>AND(ISNUMBER(D7),D7&gt;=0)</formula>
    </cfRule>
  </conditionalFormatting>
  <conditionalFormatting sqref="G7:G18">
    <cfRule type="expression" priority="3" dxfId="3">
      <formula>AND(ISNUMBER(G7),G7&lt;0)</formula>
    </cfRule>
    <cfRule type="expression" priority="4" dxfId="4">
      <formula>AND(ISNUMBER(G7),G7&gt;=0)</formula>
    </cfRule>
  </conditionalFormatting>
  <conditionalFormatting sqref="D20">
    <cfRule type="expression" priority="5" dxfId="3">
      <formula>AND(ISNUMBER(D20),D20&lt;0)</formula>
    </cfRule>
    <cfRule type="expression" priority="6" dxfId="4">
      <formula>AND(ISNUMBER(D20),D20&gt;=0)</formula>
    </cfRule>
  </conditionalFormatting>
  <dataValidations count="1">
    <dataValidation sqref="F4" showDropDown="0" showInputMessage="0" showErrorMessage="0" allowBlank="1" errorTitle="Not on the list" error="Pick one from the list. You can change the list on the Settings tab." type="list">
      <formula1>=ShiftList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60" customWidth="1" min="3" max="3"/>
  </cols>
  <sheetData>
    <row r="1" ht="48" customHeight="1">
      <c r="A1" s="1" t="inlineStr">
        <is>
          <t>Settings
FREE TEMPLATE  ·  ANDON TOOL</t>
        </is>
      </c>
    </row>
    <row r="2">
      <c r="B2" s="11" t="inlineStr">
        <is>
          <t>Change anything in orange. The drop-downs on the other tabs follow these lists.</t>
        </is>
      </c>
      <c r="C2" s="43" t="inlineStr">
        <is>
          <t>Type here</t>
        </is>
      </c>
    </row>
    <row r="3">
      <c r="C3" s="24" t="inlineStr">
        <is>
          <t>Calculated</t>
        </is>
      </c>
    </row>
    <row r="5">
      <c r="B5" s="12" t="inlineStr">
        <is>
          <t>Late after (minutes)</t>
        </is>
      </c>
      <c r="C5" s="44" t="n">
        <v>10</v>
      </c>
    </row>
    <row r="6">
      <c r="B6" s="11" t="inlineStr">
        <is>
          <t>A call nobody takes in this many minutes turns red on the Board and counts as Late in the Call log.</t>
        </is>
      </c>
    </row>
    <row r="8">
      <c r="B8" s="45" t="inlineStr">
        <is>
          <t>Status names</t>
        </is>
      </c>
    </row>
    <row r="9">
      <c r="B9" s="29" t="inlineStr">
        <is>
          <t>Running</t>
        </is>
      </c>
      <c r="C9" s="11" t="inlineStr">
        <is>
          <t>Shows green</t>
        </is>
      </c>
    </row>
    <row r="10">
      <c r="B10" s="29" t="inlineStr">
        <is>
          <t>Help needed</t>
        </is>
      </c>
      <c r="C10" s="11" t="inlineStr">
        <is>
          <t>Shows yellow</t>
        </is>
      </c>
    </row>
    <row r="11">
      <c r="B11" s="29" t="inlineStr">
        <is>
          <t>Down</t>
        </is>
      </c>
      <c r="C11" s="11" t="inlineStr">
        <is>
          <t>Shows red</t>
        </is>
      </c>
    </row>
    <row r="12">
      <c r="B12" s="11" t="inlineStr">
        <is>
          <t>Rename them if you like, but change the Board rows to the new names too.</t>
        </is>
      </c>
    </row>
    <row r="14">
      <c r="B14" s="45" t="inlineStr">
        <is>
          <t>Types of help</t>
        </is>
      </c>
    </row>
    <row r="15">
      <c r="B15" s="29" t="inlineStr">
        <is>
          <t>Material</t>
        </is>
      </c>
      <c r="C15" s="11" t="inlineStr">
        <is>
          <t>Up to 10. Leave the rest blank.</t>
        </is>
      </c>
    </row>
    <row r="16">
      <c r="B16" s="29" t="inlineStr">
        <is>
          <t>Maintenance</t>
        </is>
      </c>
    </row>
    <row r="17">
      <c r="B17" s="29" t="inlineStr">
        <is>
          <t>Quality</t>
        </is>
      </c>
    </row>
    <row r="18">
      <c r="B18" s="29" t="inlineStr">
        <is>
          <t>Supervisor</t>
        </is>
      </c>
    </row>
    <row r="19">
      <c r="B19" s="29" t="inlineStr">
        <is>
          <t>Tooling</t>
        </is>
      </c>
    </row>
    <row r="20">
      <c r="B20" s="29" t="inlineStr">
        <is>
          <t>Safety</t>
        </is>
      </c>
    </row>
    <row r="21">
      <c r="B21" s="29" t="n"/>
    </row>
    <row r="22">
      <c r="B22" s="29" t="n"/>
    </row>
    <row r="23">
      <c r="B23" s="29" t="n"/>
    </row>
    <row r="24">
      <c r="B24" s="29" t="n"/>
    </row>
    <row r="26">
      <c r="B26" s="45" t="inlineStr">
        <is>
          <t>Shifts</t>
        </is>
      </c>
    </row>
    <row r="27">
      <c r="B27" s="29" t="inlineStr">
        <is>
          <t>1st</t>
        </is>
      </c>
    </row>
    <row r="28">
      <c r="B28" s="29" t="inlineStr">
        <is>
          <t>2nd</t>
        </is>
      </c>
    </row>
    <row r="29">
      <c r="B29" s="29" t="inlineStr">
        <is>
          <t>3rd</t>
        </is>
      </c>
    </row>
  </sheetData>
  <mergeCells count="1">
    <mergeCell ref="A1:C1"/>
  </mergeCells>
  <dataValidations count="1">
    <dataValidation sqref="C5" showDropDown="0" showInputMessage="0" showErrorMessage="0" allowBlank="0" errorTitle="Minutes" error="Type a number of minutes from 1 to 240." type="whole" operator="between">
      <formula1>1</formula1>
      <formula2>240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Andon Tool</dc:creator>
  <dc:title>Andon Board Template</dc:title>
  <dcterms:created xsi:type="dcterms:W3CDTF">2026-11-05T04:13:23Z</dcterms:created>
  <dcterms:modified xsi:type="dcterms:W3CDTF">2026-11-05T04:13:24Z</dcterms:modified>
</cp:coreProperties>
</file>